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3 квартал\"/>
    </mc:Choice>
  </mc:AlternateContent>
  <xr:revisionPtr revIDLastSave="0" documentId="13_ncr:1_{876FA58E-E1C8-4C8B-B537-37399D06F400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2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влож.'!$A$1:$V$94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влож.'!$A$1:$V$119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9" i="12" l="1"/>
  <c r="U119" i="12" s="1"/>
  <c r="T118" i="12"/>
  <c r="U118" i="12" s="1"/>
  <c r="T117" i="12"/>
  <c r="U117" i="12" s="1"/>
  <c r="T115" i="12"/>
  <c r="U115" i="12" s="1"/>
  <c r="T114" i="12"/>
  <c r="U114" i="12" s="1"/>
  <c r="T113" i="12"/>
  <c r="U113" i="12" s="1"/>
  <c r="T112" i="12"/>
  <c r="U112" i="12" s="1"/>
  <c r="U111" i="12"/>
  <c r="T111" i="12"/>
  <c r="T110" i="12"/>
  <c r="U110" i="12" s="1"/>
  <c r="T109" i="12"/>
  <c r="U109" i="12" s="1"/>
  <c r="T107" i="12"/>
  <c r="U107" i="12" s="1"/>
  <c r="T106" i="12"/>
  <c r="U106" i="12" s="1"/>
  <c r="T105" i="12"/>
  <c r="U105" i="12" s="1"/>
  <c r="T104" i="12"/>
  <c r="U104" i="12" s="1"/>
  <c r="T103" i="12"/>
  <c r="U103" i="12" s="1"/>
  <c r="T102" i="12"/>
  <c r="U102" i="12" s="1"/>
  <c r="T101" i="12"/>
  <c r="U101" i="12" s="1"/>
  <c r="T100" i="12"/>
  <c r="U100" i="12" s="1"/>
  <c r="T99" i="12"/>
  <c r="U99" i="12" s="1"/>
  <c r="T98" i="12"/>
  <c r="U98" i="12" s="1"/>
  <c r="T97" i="12"/>
  <c r="U97" i="12" s="1"/>
  <c r="T95" i="12"/>
  <c r="U95" i="12" s="1"/>
  <c r="T91" i="12"/>
  <c r="U91" i="12" s="1"/>
  <c r="T87" i="12"/>
  <c r="U87" i="12" s="1"/>
  <c r="T86" i="12"/>
  <c r="U86" i="12" s="1"/>
  <c r="T85" i="12"/>
  <c r="U85" i="12" s="1"/>
  <c r="T84" i="12"/>
  <c r="U84" i="12" s="1"/>
  <c r="T83" i="12"/>
  <c r="U83" i="12" s="1"/>
  <c r="T82" i="12"/>
  <c r="U82" i="12" s="1"/>
  <c r="T81" i="12"/>
  <c r="U81" i="12" s="1"/>
  <c r="T80" i="12"/>
  <c r="U80" i="12" s="1"/>
  <c r="T79" i="12"/>
  <c r="U79" i="12" s="1"/>
  <c r="T78" i="12"/>
  <c r="U78" i="12" s="1"/>
  <c r="T77" i="12"/>
  <c r="U77" i="12" s="1"/>
  <c r="T76" i="12"/>
  <c r="U76" i="12" s="1"/>
  <c r="T75" i="12"/>
  <c r="U75" i="12" s="1"/>
  <c r="T74" i="12"/>
  <c r="U74" i="12" s="1"/>
  <c r="T73" i="12"/>
  <c r="U73" i="12" s="1"/>
  <c r="T67" i="12"/>
  <c r="U67" i="12" s="1"/>
  <c r="T66" i="12"/>
  <c r="U66" i="12" s="1"/>
  <c r="T65" i="12"/>
  <c r="U65" i="12" s="1"/>
  <c r="T64" i="12"/>
  <c r="U64" i="12" s="1"/>
  <c r="T63" i="12"/>
  <c r="U63" i="12" s="1"/>
  <c r="T62" i="12"/>
  <c r="U62" i="12" s="1"/>
  <c r="T61" i="12"/>
  <c r="U61" i="12" s="1"/>
  <c r="T60" i="12"/>
  <c r="U60" i="12" s="1"/>
  <c r="T59" i="12"/>
  <c r="U59" i="12" s="1"/>
  <c r="T58" i="12"/>
  <c r="U58" i="12" s="1"/>
  <c r="T57" i="12"/>
  <c r="U57" i="12" s="1"/>
  <c r="T56" i="12"/>
  <c r="U56" i="12" s="1"/>
  <c r="T55" i="12"/>
  <c r="U55" i="12" s="1"/>
  <c r="T54" i="12"/>
  <c r="U54" i="12" s="1"/>
  <c r="T53" i="12"/>
  <c r="U53" i="12" s="1"/>
  <c r="T52" i="12"/>
  <c r="U52" i="12" s="1"/>
  <c r="T51" i="12"/>
  <c r="U51" i="12" s="1"/>
  <c r="T50" i="12"/>
  <c r="U50" i="12" s="1"/>
  <c r="T49" i="12"/>
  <c r="U49" i="12" s="1"/>
  <c r="T48" i="12"/>
  <c r="U48" i="12" s="1"/>
  <c r="T47" i="12"/>
  <c r="U47" i="12" s="1"/>
  <c r="T46" i="12"/>
  <c r="U46" i="12" s="1"/>
  <c r="T45" i="12"/>
  <c r="U45" i="12" s="1"/>
  <c r="T44" i="12"/>
  <c r="U44" i="12" s="1"/>
  <c r="T43" i="12"/>
  <c r="U43" i="12" s="1"/>
  <c r="T42" i="12"/>
  <c r="U42" i="12" s="1"/>
  <c r="T41" i="12"/>
  <c r="U41" i="12" s="1"/>
  <c r="T40" i="12"/>
  <c r="U40" i="12" s="1"/>
  <c r="T39" i="12"/>
  <c r="U39" i="12" s="1"/>
  <c r="T38" i="12"/>
  <c r="U38" i="12" s="1"/>
  <c r="T37" i="12"/>
  <c r="U37" i="12" s="1"/>
  <c r="T36" i="12"/>
  <c r="U36" i="12" s="1"/>
  <c r="T35" i="12"/>
  <c r="U35" i="12" s="1"/>
  <c r="T34" i="12"/>
  <c r="U34" i="12" s="1"/>
  <c r="T30" i="12"/>
  <c r="U30" i="12" s="1"/>
  <c r="T29" i="12"/>
  <c r="U29" i="12" s="1"/>
  <c r="T28" i="12"/>
  <c r="U28" i="12" s="1"/>
  <c r="T25" i="12"/>
  <c r="U25" i="12" s="1"/>
  <c r="M93" i="12"/>
  <c r="M88" i="12"/>
  <c r="M116" i="12"/>
  <c r="T116" i="12" s="1"/>
  <c r="U116" i="12" s="1"/>
  <c r="M92" i="12"/>
  <c r="M70" i="12"/>
  <c r="T70" i="12" s="1"/>
  <c r="U70" i="12" s="1"/>
  <c r="M69" i="12"/>
  <c r="T69" i="12" s="1"/>
  <c r="U69" i="12" s="1"/>
  <c r="K88" i="12" l="1"/>
  <c r="T88" i="12" s="1"/>
  <c r="U88" i="12" s="1"/>
  <c r="K93" i="12"/>
  <c r="T93" i="12" s="1"/>
  <c r="U93" i="12" s="1"/>
  <c r="K92" i="12"/>
  <c r="T92" i="12" s="1"/>
  <c r="U92" i="12" s="1"/>
  <c r="O96" i="12"/>
  <c r="P96" i="12"/>
  <c r="Q96" i="12"/>
  <c r="Q108" i="12"/>
  <c r="I119" i="12"/>
  <c r="H119" i="12"/>
  <c r="G119" i="12" s="1"/>
  <c r="D119" i="12"/>
  <c r="I118" i="12"/>
  <c r="H118" i="12"/>
  <c r="G118" i="12" s="1"/>
  <c r="S118" i="12" s="1"/>
  <c r="R118" i="12" s="1"/>
  <c r="D118" i="12"/>
  <c r="I117" i="12"/>
  <c r="H117" i="12"/>
  <c r="G117" i="12" s="1"/>
  <c r="D117" i="12"/>
  <c r="I116" i="12"/>
  <c r="H116" i="12"/>
  <c r="G116" i="12" s="1"/>
  <c r="D116" i="12"/>
  <c r="I115" i="12"/>
  <c r="H115" i="12"/>
  <c r="G115" i="12" s="1"/>
  <c r="D115" i="12"/>
  <c r="I114" i="12"/>
  <c r="H114" i="12"/>
  <c r="G114" i="12" s="1"/>
  <c r="D114" i="12"/>
  <c r="I113" i="12"/>
  <c r="H113" i="12"/>
  <c r="G113" i="12" s="1"/>
  <c r="D113" i="12"/>
  <c r="I112" i="12"/>
  <c r="H112" i="12"/>
  <c r="G112" i="12" s="1"/>
  <c r="D112" i="12"/>
  <c r="I111" i="12"/>
  <c r="H111" i="12"/>
  <c r="G111" i="12" s="1"/>
  <c r="D111" i="12"/>
  <c r="I110" i="12"/>
  <c r="H110" i="12"/>
  <c r="G110" i="12" s="1"/>
  <c r="D110" i="12"/>
  <c r="I109" i="12"/>
  <c r="H109" i="12"/>
  <c r="G109" i="12" s="1"/>
  <c r="D109" i="12"/>
  <c r="I107" i="12"/>
  <c r="H107" i="12"/>
  <c r="G107" i="12" s="1"/>
  <c r="D107" i="12"/>
  <c r="I106" i="12"/>
  <c r="H106" i="12"/>
  <c r="G106" i="12" s="1"/>
  <c r="D106" i="12"/>
  <c r="I105" i="12"/>
  <c r="H105" i="12"/>
  <c r="G105" i="12" s="1"/>
  <c r="S105" i="12" s="1"/>
  <c r="R105" i="12" s="1"/>
  <c r="D105" i="12"/>
  <c r="I104" i="12"/>
  <c r="H104" i="12"/>
  <c r="G104" i="12" s="1"/>
  <c r="D104" i="12"/>
  <c r="I103" i="12"/>
  <c r="H103" i="12"/>
  <c r="G103" i="12" s="1"/>
  <c r="D103" i="12"/>
  <c r="I102" i="12"/>
  <c r="H102" i="12"/>
  <c r="G102" i="12" s="1"/>
  <c r="D102" i="12"/>
  <c r="I101" i="12"/>
  <c r="H101" i="12"/>
  <c r="G101" i="12" s="1"/>
  <c r="D101" i="12"/>
  <c r="I100" i="12"/>
  <c r="H100" i="12"/>
  <c r="G100" i="12" s="1"/>
  <c r="D100" i="12"/>
  <c r="I99" i="12"/>
  <c r="H99" i="12"/>
  <c r="G99" i="12" s="1"/>
  <c r="D99" i="12"/>
  <c r="R98" i="12"/>
  <c r="I98" i="12"/>
  <c r="H98" i="12"/>
  <c r="G98" i="12" s="1"/>
  <c r="S98" i="12" s="1"/>
  <c r="D98" i="12"/>
  <c r="R97" i="12"/>
  <c r="I97" i="12"/>
  <c r="H97" i="12"/>
  <c r="G97" i="12" s="1"/>
  <c r="D97" i="12"/>
  <c r="E94" i="12"/>
  <c r="F94" i="12"/>
  <c r="J94" i="12"/>
  <c r="K94" i="12"/>
  <c r="L94" i="12"/>
  <c r="M94" i="12"/>
  <c r="N94" i="12"/>
  <c r="O94" i="12"/>
  <c r="P94" i="12"/>
  <c r="Q94" i="12"/>
  <c r="R94" i="12"/>
  <c r="I94" i="12"/>
  <c r="H94" i="12"/>
  <c r="D94" i="12"/>
  <c r="R91" i="12"/>
  <c r="H93" i="12"/>
  <c r="G93" i="12" s="1"/>
  <c r="D93" i="12"/>
  <c r="H92" i="12"/>
  <c r="G92" i="12" s="1"/>
  <c r="D92" i="12"/>
  <c r="I91" i="12"/>
  <c r="H91" i="12"/>
  <c r="G91" i="12" s="1"/>
  <c r="D91" i="12"/>
  <c r="R73" i="12"/>
  <c r="R74" i="12"/>
  <c r="R75" i="12"/>
  <c r="R76" i="12"/>
  <c r="R77" i="12"/>
  <c r="R78" i="12"/>
  <c r="R79" i="12"/>
  <c r="R80" i="12"/>
  <c r="R81" i="12"/>
  <c r="R82" i="12"/>
  <c r="R83" i="12"/>
  <c r="R84" i="12"/>
  <c r="R85" i="12"/>
  <c r="I88" i="12"/>
  <c r="H88" i="12"/>
  <c r="G88" i="12" s="1"/>
  <c r="D88" i="12"/>
  <c r="I87" i="12"/>
  <c r="H87" i="12"/>
  <c r="G87" i="12" s="1"/>
  <c r="D87" i="12"/>
  <c r="I86" i="12"/>
  <c r="H86" i="12"/>
  <c r="G86" i="12" s="1"/>
  <c r="D86" i="12"/>
  <c r="I85" i="12"/>
  <c r="H85" i="12"/>
  <c r="G85" i="12" s="1"/>
  <c r="D85" i="12"/>
  <c r="I84" i="12"/>
  <c r="H84" i="12"/>
  <c r="G84" i="12" s="1"/>
  <c r="D84" i="12"/>
  <c r="I83" i="12"/>
  <c r="H83" i="12"/>
  <c r="G83" i="12" s="1"/>
  <c r="D83" i="12"/>
  <c r="I82" i="12"/>
  <c r="H82" i="12"/>
  <c r="G82" i="12" s="1"/>
  <c r="D82" i="12"/>
  <c r="I81" i="12"/>
  <c r="H81" i="12"/>
  <c r="G81" i="12" s="1"/>
  <c r="D81" i="12"/>
  <c r="I80" i="12"/>
  <c r="H80" i="12"/>
  <c r="G80" i="12" s="1"/>
  <c r="S80" i="12" s="1"/>
  <c r="D80" i="12"/>
  <c r="I79" i="12"/>
  <c r="H79" i="12"/>
  <c r="G79" i="12" s="1"/>
  <c r="D79" i="12"/>
  <c r="I78" i="12"/>
  <c r="H78" i="12"/>
  <c r="G78" i="12" s="1"/>
  <c r="D78" i="12"/>
  <c r="I77" i="12"/>
  <c r="H77" i="12"/>
  <c r="G77" i="12" s="1"/>
  <c r="D77" i="12"/>
  <c r="I76" i="12"/>
  <c r="H76" i="12"/>
  <c r="G76" i="12" s="1"/>
  <c r="D76" i="12"/>
  <c r="I75" i="12"/>
  <c r="H75" i="12"/>
  <c r="G75" i="12" s="1"/>
  <c r="D75" i="12"/>
  <c r="I74" i="12"/>
  <c r="H74" i="12"/>
  <c r="G74" i="12" s="1"/>
  <c r="D74" i="12"/>
  <c r="I73" i="12"/>
  <c r="H73" i="12"/>
  <c r="G73" i="12" s="1"/>
  <c r="D73" i="12"/>
  <c r="S30" i="12"/>
  <c r="R30" i="12"/>
  <c r="E68" i="12"/>
  <c r="F68" i="12"/>
  <c r="J68" i="12"/>
  <c r="K68" i="12"/>
  <c r="L68" i="12"/>
  <c r="M68" i="12"/>
  <c r="N68" i="12"/>
  <c r="O68" i="12"/>
  <c r="P68" i="12"/>
  <c r="Q68" i="12"/>
  <c r="I70" i="12"/>
  <c r="H70" i="12"/>
  <c r="G70" i="12" s="1"/>
  <c r="D70" i="12"/>
  <c r="I69" i="12"/>
  <c r="H69" i="12"/>
  <c r="D69" i="12"/>
  <c r="R35" i="12"/>
  <c r="R36" i="12"/>
  <c r="R37" i="12"/>
  <c r="R38" i="12"/>
  <c r="R39" i="12"/>
  <c r="R40" i="12"/>
  <c r="R41" i="12"/>
  <c r="R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34" i="12"/>
  <c r="T68" i="12" l="1"/>
  <c r="U68" i="12" s="1"/>
  <c r="T94" i="12"/>
  <c r="U94" i="12" s="1"/>
  <c r="S87" i="12"/>
  <c r="R87" i="12" s="1"/>
  <c r="S99" i="12"/>
  <c r="S107" i="12"/>
  <c r="R107" i="12" s="1"/>
  <c r="S102" i="12"/>
  <c r="R102" i="12" s="1"/>
  <c r="S111" i="12"/>
  <c r="R111" i="12" s="1"/>
  <c r="S117" i="12"/>
  <c r="R117" i="12" s="1"/>
  <c r="I68" i="12"/>
  <c r="S78" i="12"/>
  <c r="S112" i="12"/>
  <c r="R112" i="12" s="1"/>
  <c r="S70" i="12"/>
  <c r="R70" i="12" s="1"/>
  <c r="S76" i="12"/>
  <c r="S84" i="12"/>
  <c r="S115" i="12"/>
  <c r="R115" i="12" s="1"/>
  <c r="S74" i="12"/>
  <c r="S82" i="12"/>
  <c r="I93" i="12"/>
  <c r="S114" i="12"/>
  <c r="R114" i="12" s="1"/>
  <c r="S100" i="12"/>
  <c r="R100" i="12" s="1"/>
  <c r="S109" i="12"/>
  <c r="R109" i="12" s="1"/>
  <c r="G94" i="12"/>
  <c r="S110" i="12"/>
  <c r="R110" i="12" s="1"/>
  <c r="S104" i="12"/>
  <c r="R104" i="12" s="1"/>
  <c r="S113" i="12"/>
  <c r="R113" i="12" s="1"/>
  <c r="S119" i="12"/>
  <c r="R119" i="12" s="1"/>
  <c r="S116" i="12"/>
  <c r="R116" i="12" s="1"/>
  <c r="S91" i="12"/>
  <c r="S94" i="12"/>
  <c r="S101" i="12"/>
  <c r="R101" i="12" s="1"/>
  <c r="S97" i="12"/>
  <c r="H68" i="12"/>
  <c r="S103" i="12"/>
  <c r="R103" i="12" s="1"/>
  <c r="S106" i="12"/>
  <c r="R106" i="12" s="1"/>
  <c r="S93" i="12"/>
  <c r="R93" i="12" s="1"/>
  <c r="I92" i="12"/>
  <c r="S92" i="12" s="1"/>
  <c r="R92" i="12" s="1"/>
  <c r="D68" i="12"/>
  <c r="S73" i="12"/>
  <c r="S75" i="12"/>
  <c r="S77" i="12"/>
  <c r="S79" i="12"/>
  <c r="S81" i="12"/>
  <c r="S83" i="12"/>
  <c r="S85" i="12"/>
  <c r="S86" i="12"/>
  <c r="R86" i="12" s="1"/>
  <c r="S88" i="12"/>
  <c r="R88" i="12" s="1"/>
  <c r="G69" i="12"/>
  <c r="R108" i="12" l="1"/>
  <c r="R24" i="12" s="1"/>
  <c r="R90" i="12"/>
  <c r="R89" i="12" s="1"/>
  <c r="S96" i="12"/>
  <c r="S108" i="12"/>
  <c r="R96" i="12"/>
  <c r="R72" i="12"/>
  <c r="S69" i="12"/>
  <c r="R69" i="12" s="1"/>
  <c r="R68" i="12" s="1"/>
  <c r="G68" i="12"/>
  <c r="I61" i="12" l="1"/>
  <c r="H61" i="12"/>
  <c r="G61" i="12" s="1"/>
  <c r="I62" i="12"/>
  <c r="H62" i="12"/>
  <c r="G62" i="12" s="1"/>
  <c r="H63" i="12"/>
  <c r="G63" i="12" s="1"/>
  <c r="I63" i="12"/>
  <c r="H64" i="12"/>
  <c r="G64" i="12" s="1"/>
  <c r="I64" i="12"/>
  <c r="H65" i="12"/>
  <c r="G65" i="12" s="1"/>
  <c r="I65" i="12"/>
  <c r="H66" i="12"/>
  <c r="G66" i="12" s="1"/>
  <c r="I66" i="12"/>
  <c r="H67" i="12"/>
  <c r="G67" i="12" s="1"/>
  <c r="I67" i="12"/>
  <c r="J27" i="12"/>
  <c r="J26" i="12" s="1"/>
  <c r="J21" i="12" s="1"/>
  <c r="K27" i="12"/>
  <c r="T27" i="12" s="1"/>
  <c r="U27" i="12" s="1"/>
  <c r="L27" i="12"/>
  <c r="L26" i="12" s="1"/>
  <c r="L21" i="12" s="1"/>
  <c r="M27" i="12"/>
  <c r="M26" i="12" s="1"/>
  <c r="M21" i="12" s="1"/>
  <c r="N27" i="12"/>
  <c r="N26" i="12" s="1"/>
  <c r="N21" i="12" s="1"/>
  <c r="O27" i="12"/>
  <c r="O26" i="12" s="1"/>
  <c r="O21" i="12" s="1"/>
  <c r="P27" i="12"/>
  <c r="P26" i="12" s="1"/>
  <c r="P21" i="12" s="1"/>
  <c r="Q27" i="12"/>
  <c r="Q26" i="12" s="1"/>
  <c r="Q21" i="12" s="1"/>
  <c r="H29" i="12"/>
  <c r="G29" i="12" s="1"/>
  <c r="I29" i="12"/>
  <c r="I28" i="12"/>
  <c r="H28" i="12"/>
  <c r="G28" i="12" s="1"/>
  <c r="J33" i="12"/>
  <c r="E72" i="12"/>
  <c r="F72" i="12"/>
  <c r="J72" i="12"/>
  <c r="K72" i="12"/>
  <c r="M72" i="12"/>
  <c r="O72" i="12"/>
  <c r="P72" i="12"/>
  <c r="Q72" i="12"/>
  <c r="D72" i="12"/>
  <c r="E33" i="12"/>
  <c r="F33" i="12"/>
  <c r="M33" i="12"/>
  <c r="O33" i="12"/>
  <c r="P33" i="12"/>
  <c r="Q33" i="12"/>
  <c r="E96" i="12"/>
  <c r="F96" i="12"/>
  <c r="J96" i="12"/>
  <c r="K96" i="12"/>
  <c r="M96" i="12"/>
  <c r="E108" i="12"/>
  <c r="F108" i="12"/>
  <c r="J108" i="12"/>
  <c r="K108" i="12"/>
  <c r="M108" i="12"/>
  <c r="O108" i="12"/>
  <c r="D108" i="12"/>
  <c r="S61" i="12" l="1"/>
  <c r="R61" i="12" s="1"/>
  <c r="S64" i="12"/>
  <c r="R64" i="12" s="1"/>
  <c r="I27" i="12"/>
  <c r="I26" i="12" s="1"/>
  <c r="I21" i="12" s="1"/>
  <c r="S65" i="12"/>
  <c r="R65" i="12" s="1"/>
  <c r="F28" i="12"/>
  <c r="D28" i="12" s="1"/>
  <c r="S28" i="12"/>
  <c r="R28" i="12" s="1"/>
  <c r="S67" i="12"/>
  <c r="R67" i="12" s="1"/>
  <c r="K26" i="12"/>
  <c r="T26" i="12" s="1"/>
  <c r="U26" i="12" s="1"/>
  <c r="S66" i="12"/>
  <c r="R66" i="12" s="1"/>
  <c r="F29" i="12"/>
  <c r="D29" i="12" s="1"/>
  <c r="S29" i="12"/>
  <c r="R29" i="12" s="1"/>
  <c r="S62" i="12"/>
  <c r="R62" i="12" s="1"/>
  <c r="S63" i="12"/>
  <c r="R63" i="12" s="1"/>
  <c r="H27" i="12"/>
  <c r="N108" i="12"/>
  <c r="I108" i="12"/>
  <c r="P108" i="12"/>
  <c r="L108" i="12"/>
  <c r="T108" i="12" s="1"/>
  <c r="U108" i="12" s="1"/>
  <c r="K21" i="12" l="1"/>
  <c r="T21" i="12" s="1"/>
  <c r="U21" i="12" s="1"/>
  <c r="H108" i="12"/>
  <c r="G27" i="12"/>
  <c r="H26" i="12"/>
  <c r="L96" i="12"/>
  <c r="J90" i="12"/>
  <c r="J89" i="12" s="1"/>
  <c r="E90" i="12"/>
  <c r="E89" i="12" s="1"/>
  <c r="F90" i="12"/>
  <c r="F89" i="12" s="1"/>
  <c r="K90" i="12"/>
  <c r="K89" i="12" s="1"/>
  <c r="M90" i="12"/>
  <c r="D90" i="12"/>
  <c r="D89" i="12" s="1"/>
  <c r="M89" i="12" l="1"/>
  <c r="D96" i="12"/>
  <c r="F27" i="12"/>
  <c r="D27" i="12" s="1"/>
  <c r="S27" i="12"/>
  <c r="R27" i="12" s="1"/>
  <c r="G26" i="12"/>
  <c r="S26" i="12" s="1"/>
  <c r="R26" i="12" s="1"/>
  <c r="R21" i="12" s="1"/>
  <c r="H21" i="12"/>
  <c r="N72" i="12"/>
  <c r="P90" i="12"/>
  <c r="P89" i="12" s="1"/>
  <c r="L72" i="12"/>
  <c r="N96" i="12"/>
  <c r="T96" i="12" s="1"/>
  <c r="U96" i="12" s="1"/>
  <c r="G108" i="12"/>
  <c r="N90" i="12"/>
  <c r="N89" i="12" s="1"/>
  <c r="L90" i="12"/>
  <c r="L89" i="12" s="1"/>
  <c r="T72" i="12" l="1"/>
  <c r="U72" i="12" s="1"/>
  <c r="G21" i="12"/>
  <c r="F26" i="12"/>
  <c r="D26" i="12" s="1"/>
  <c r="E32" i="12"/>
  <c r="J32" i="12"/>
  <c r="M32" i="12"/>
  <c r="O32" i="12"/>
  <c r="P32" i="12"/>
  <c r="Q32" i="12"/>
  <c r="F32" i="12"/>
  <c r="D33" i="12"/>
  <c r="D32" i="12" s="1"/>
  <c r="L33" i="12" l="1"/>
  <c r="L32" i="12" s="1"/>
  <c r="N33" i="12"/>
  <c r="N32" i="12" s="1"/>
  <c r="H35" i="12"/>
  <c r="G35" i="12" s="1"/>
  <c r="H36" i="12"/>
  <c r="G36" i="12" s="1"/>
  <c r="H37" i="12"/>
  <c r="G37" i="12" s="1"/>
  <c r="H38" i="12"/>
  <c r="G38" i="12" s="1"/>
  <c r="H39" i="12"/>
  <c r="G39" i="12" s="1"/>
  <c r="H40" i="12"/>
  <c r="G40" i="12" s="1"/>
  <c r="H41" i="12"/>
  <c r="G41" i="12" s="1"/>
  <c r="H42" i="12"/>
  <c r="G42" i="12" s="1"/>
  <c r="H43" i="12"/>
  <c r="G43" i="12" s="1"/>
  <c r="H44" i="12"/>
  <c r="G44" i="12" s="1"/>
  <c r="H45" i="12"/>
  <c r="G45" i="12" s="1"/>
  <c r="H46" i="12"/>
  <c r="G46" i="12" s="1"/>
  <c r="H47" i="12"/>
  <c r="G47" i="12" s="1"/>
  <c r="H48" i="12"/>
  <c r="G48" i="12" s="1"/>
  <c r="H49" i="12"/>
  <c r="G49" i="12" s="1"/>
  <c r="H50" i="12"/>
  <c r="G50" i="12" s="1"/>
  <c r="H51" i="12"/>
  <c r="G51" i="12" s="1"/>
  <c r="H52" i="12"/>
  <c r="G52" i="12" s="1"/>
  <c r="H53" i="12"/>
  <c r="G53" i="12" s="1"/>
  <c r="H54" i="12"/>
  <c r="G54" i="12" s="1"/>
  <c r="H55" i="12"/>
  <c r="G55" i="12" s="1"/>
  <c r="H56" i="12"/>
  <c r="G56" i="12" s="1"/>
  <c r="H57" i="12"/>
  <c r="G57" i="12" s="1"/>
  <c r="H58" i="12"/>
  <c r="G58" i="12" s="1"/>
  <c r="H59" i="12"/>
  <c r="G59" i="12" s="1"/>
  <c r="H60" i="12"/>
  <c r="G60" i="12" s="1"/>
  <c r="H34" i="12"/>
  <c r="I72" i="12" l="1"/>
  <c r="H90" i="12"/>
  <c r="H89" i="12" s="1"/>
  <c r="G90" i="12"/>
  <c r="G89" i="12" s="1"/>
  <c r="H96" i="12"/>
  <c r="I96" i="12"/>
  <c r="H72" i="12"/>
  <c r="H33" i="12"/>
  <c r="H32" i="12" s="1"/>
  <c r="G34" i="12"/>
  <c r="E21" i="12"/>
  <c r="F21" i="12"/>
  <c r="S21" i="12"/>
  <c r="D21" i="12"/>
  <c r="E24" i="12"/>
  <c r="F24" i="12"/>
  <c r="G24" i="12"/>
  <c r="H24" i="12"/>
  <c r="I24" i="12"/>
  <c r="J24" i="12"/>
  <c r="K24" i="12"/>
  <c r="L24" i="12"/>
  <c r="M24" i="12"/>
  <c r="N24" i="12"/>
  <c r="O24" i="12"/>
  <c r="T24" i="12" s="1"/>
  <c r="U24" i="12" s="1"/>
  <c r="P24" i="12"/>
  <c r="Q24" i="12"/>
  <c r="S24" i="12"/>
  <c r="D24" i="12"/>
  <c r="E71" i="12"/>
  <c r="F71" i="12"/>
  <c r="J71" i="12"/>
  <c r="K71" i="12"/>
  <c r="L71" i="12"/>
  <c r="M71" i="12"/>
  <c r="N71" i="12"/>
  <c r="O71" i="12"/>
  <c r="P71" i="12"/>
  <c r="Q71" i="12"/>
  <c r="D71" i="12"/>
  <c r="E23" i="12"/>
  <c r="F23" i="12"/>
  <c r="J23" i="12"/>
  <c r="K23" i="12"/>
  <c r="L23" i="12"/>
  <c r="M23" i="12"/>
  <c r="N23" i="12"/>
  <c r="O23" i="12"/>
  <c r="T23" i="12" s="1"/>
  <c r="U23" i="12" s="1"/>
  <c r="P23" i="12"/>
  <c r="Q23" i="12"/>
  <c r="D23" i="12"/>
  <c r="T71" i="12" l="1"/>
  <c r="U71" i="12" s="1"/>
  <c r="M31" i="12"/>
  <c r="L31" i="12"/>
  <c r="L22" i="12" s="1"/>
  <c r="L20" i="12" s="1"/>
  <c r="E31" i="12"/>
  <c r="E22" i="12" s="1"/>
  <c r="E20" i="12" s="1"/>
  <c r="P31" i="12"/>
  <c r="P22" i="12" s="1"/>
  <c r="P20" i="12" s="1"/>
  <c r="G72" i="12"/>
  <c r="G71" i="12" s="1"/>
  <c r="G96" i="12"/>
  <c r="G23" i="12" s="1"/>
  <c r="S68" i="12"/>
  <c r="G33" i="12"/>
  <c r="J31" i="12"/>
  <c r="F31" i="12"/>
  <c r="F22" i="12" s="1"/>
  <c r="F20" i="12" s="1"/>
  <c r="N31" i="12"/>
  <c r="N22" i="12" s="1"/>
  <c r="N20" i="12" s="1"/>
  <c r="I71" i="12"/>
  <c r="D31" i="12"/>
  <c r="D22" i="12" s="1"/>
  <c r="D20" i="12" s="1"/>
  <c r="H23" i="12"/>
  <c r="R71" i="12"/>
  <c r="R23" i="12"/>
  <c r="I23" i="12"/>
  <c r="H71" i="12"/>
  <c r="M22" i="12" l="1"/>
  <c r="S72" i="12"/>
  <c r="S23" i="12"/>
  <c r="G32" i="12"/>
  <c r="G31" i="12" s="1"/>
  <c r="G22" i="12" s="1"/>
  <c r="G20" i="12" s="1"/>
  <c r="J22" i="12"/>
  <c r="J20" i="12" s="1"/>
  <c r="S71" i="12"/>
  <c r="M20" i="12" l="1"/>
  <c r="H31" i="12"/>
  <c r="Q90" i="12"/>
  <c r="Q89" i="12" s="1"/>
  <c r="O90" i="12" l="1"/>
  <c r="H22" i="12"/>
  <c r="H20" i="12" s="1"/>
  <c r="O89" i="12" l="1"/>
  <c r="T89" i="12" s="1"/>
  <c r="U89" i="12" s="1"/>
  <c r="T90" i="12"/>
  <c r="U90" i="12" s="1"/>
  <c r="I90" i="12"/>
  <c r="O31" i="12"/>
  <c r="Q31" i="12"/>
  <c r="Q22" i="12" s="1"/>
  <c r="Q20" i="12" s="1"/>
  <c r="O22" i="12" l="1"/>
  <c r="S90" i="12"/>
  <c r="S89" i="12" s="1"/>
  <c r="I89" i="12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O20" i="12" l="1"/>
  <c r="B19" i="12"/>
  <c r="C19" i="12" s="1"/>
  <c r="D19" i="12" s="1"/>
  <c r="E19" i="12" l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I40" i="12" l="1"/>
  <c r="S40" i="12" s="1"/>
  <c r="I41" i="12"/>
  <c r="S41" i="12" s="1"/>
  <c r="I50" i="12"/>
  <c r="S50" i="12" s="1"/>
  <c r="R50" i="12" s="1"/>
  <c r="I46" i="12"/>
  <c r="S46" i="12" s="1"/>
  <c r="R46" i="12" s="1"/>
  <c r="I55" i="12"/>
  <c r="S55" i="12" s="1"/>
  <c r="R55" i="12" s="1"/>
  <c r="I48" i="12"/>
  <c r="S48" i="12" s="1"/>
  <c r="R48" i="12" s="1"/>
  <c r="I42" i="12"/>
  <c r="S42" i="12" s="1"/>
  <c r="R42" i="12" s="1"/>
  <c r="I37" i="12"/>
  <c r="S37" i="12" s="1"/>
  <c r="I51" i="12"/>
  <c r="S51" i="12"/>
  <c r="R51" i="12" s="1"/>
  <c r="I38" i="12"/>
  <c r="S38" i="12" s="1"/>
  <c r="I47" i="12"/>
  <c r="S47" i="12" s="1"/>
  <c r="R47" i="12" s="1"/>
  <c r="I45" i="12"/>
  <c r="S45" i="12" s="1"/>
  <c r="R45" i="12" s="1"/>
  <c r="I43" i="12"/>
  <c r="S43" i="12" s="1"/>
  <c r="R43" i="12" s="1"/>
  <c r="K33" i="12"/>
  <c r="T33" i="12" s="1"/>
  <c r="U33" i="12" s="1"/>
  <c r="I56" i="12"/>
  <c r="S56" i="12" s="1"/>
  <c r="R56" i="12" s="1"/>
  <c r="I39" i="12"/>
  <c r="S39" i="12" s="1"/>
  <c r="I58" i="12"/>
  <c r="S58" i="12" s="1"/>
  <c r="R58" i="12" s="1"/>
  <c r="I53" i="12"/>
  <c r="S53" i="12" s="1"/>
  <c r="R53" i="12" s="1"/>
  <c r="I36" i="12"/>
  <c r="S36" i="12" s="1"/>
  <c r="I59" i="12"/>
  <c r="S59" i="12" s="1"/>
  <c r="R59" i="12" s="1"/>
  <c r="I35" i="12"/>
  <c r="S35" i="12" s="1"/>
  <c r="I54" i="12"/>
  <c r="S54" i="12" s="1"/>
  <c r="R54" i="12" s="1"/>
  <c r="I60" i="12"/>
  <c r="S60" i="12" s="1"/>
  <c r="R60" i="12" s="1"/>
  <c r="I34" i="12"/>
  <c r="I44" i="12"/>
  <c r="S44" i="12" s="1"/>
  <c r="R44" i="12" s="1"/>
  <c r="I49" i="12"/>
  <c r="S49" i="12" s="1"/>
  <c r="R49" i="12" s="1"/>
  <c r="I52" i="12"/>
  <c r="S52" i="12" s="1"/>
  <c r="R52" i="12" s="1"/>
  <c r="I57" i="12"/>
  <c r="S57" i="12" s="1"/>
  <c r="R57" i="12" s="1"/>
  <c r="R33" i="12" l="1"/>
  <c r="R32" i="12" s="1"/>
  <c r="R31" i="12" s="1"/>
  <c r="R22" i="12" s="1"/>
  <c r="R20" i="12" s="1"/>
  <c r="K32" i="12"/>
  <c r="T32" i="12" s="1"/>
  <c r="U32" i="12" s="1"/>
  <c r="I33" i="12"/>
  <c r="S33" i="12" s="1"/>
  <c r="S34" i="12"/>
  <c r="K31" i="12" l="1"/>
  <c r="T31" i="12" s="1"/>
  <c r="U31" i="12" s="1"/>
  <c r="K22" i="12"/>
  <c r="T22" i="12" s="1"/>
  <c r="U22" i="12" s="1"/>
  <c r="I32" i="12"/>
  <c r="S32" i="12" s="1"/>
  <c r="I31" i="12" l="1"/>
  <c r="K20" i="12"/>
  <c r="T20" i="12" s="1"/>
  <c r="U20" i="12" s="1"/>
  <c r="S31" i="12"/>
  <c r="I22" i="12"/>
  <c r="S22" i="12" l="1"/>
  <c r="I20" i="12"/>
  <c r="S20" i="12" s="1"/>
</calcChain>
</file>

<file path=xl/sharedStrings.xml><?xml version="1.0" encoding="utf-8"?>
<sst xmlns="http://schemas.openxmlformats.org/spreadsheetml/2006/main" count="2139" uniqueCount="1104">
  <si>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</si>
  <si>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</si>
  <si>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</si>
  <si>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</si>
  <si>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</si>
  <si>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</si>
  <si>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</si>
  <si>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</si>
  <si>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</si>
  <si>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</si>
  <si>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</si>
  <si>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</si>
  <si>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</si>
  <si>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</si>
  <si>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</si>
  <si>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</si>
  <si>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</si>
  <si>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</si>
  <si>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</si>
  <si>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</si>
  <si>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</si>
  <si>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</si>
  <si>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</si>
  <si>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</si>
  <si>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</si>
  <si>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</si>
  <si>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</si>
  <si>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</si>
  <si>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</si>
  <si>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</si>
  <si>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</si>
  <si>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</si>
  <si>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</si>
  <si>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</si>
  <si>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</si>
  <si>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</si>
  <si>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</si>
  <si>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</si>
  <si>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</si>
  <si>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</si>
  <si>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</si>
  <si>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</si>
  <si>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</si>
  <si>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</si>
  <si>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</si>
  <si>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</si>
  <si>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</si>
  <si>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</si>
  <si>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</si>
  <si>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</si>
  <si>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</si>
  <si>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</si>
  <si>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</si>
  <si>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</si>
  <si>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</si>
  <si>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</si>
  <si>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</si>
  <si>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</si>
  <si>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</si>
  <si>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</si>
  <si>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</si>
  <si>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</si>
  <si>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12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</si>
  <si>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</si>
  <si>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</si>
  <si>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</si>
  <si>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</si>
  <si>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</si>
  <si>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</si>
  <si>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</si>
  <si>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</si>
  <si>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</si>
  <si>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</si>
  <si>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</si>
  <si>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</si>
  <si>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</si>
  <si>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</si>
  <si>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</si>
  <si>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</si>
  <si>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</si>
  <si>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</si>
  <si>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</si>
  <si>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</si>
  <si>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</si>
  <si>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</si>
  <si>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</si>
  <si>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</si>
  <si>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</si>
  <si>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</si>
  <si>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</si>
  <si>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</si>
  <si>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</si>
  <si>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</si>
  <si>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</si>
  <si>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</si>
  <si>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</si>
  <si>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</si>
  <si>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</si>
  <si>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</si>
  <si>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</si>
  <si>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</si>
  <si>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</si>
  <si>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</si>
  <si>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</si>
  <si>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</si>
  <si>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</si>
  <si>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</si>
  <si>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</si>
  <si>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</si>
  <si>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</si>
  <si>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</si>
  <si>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</si>
  <si>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</si>
  <si>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</si>
  <si>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</si>
  <si>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</si>
  <si>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</si>
  <si>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</si>
  <si>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</si>
  <si>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</si>
  <si>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</si>
  <si>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</si>
  <si>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</si>
  <si>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</si>
  <si>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</si>
  <si>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</si>
  <si>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</si>
  <si>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</si>
  <si>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</si>
  <si>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</si>
  <si>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</si>
  <si>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</si>
  <si>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</si>
  <si>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</si>
  <si>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</si>
  <si>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</si>
  <si>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</si>
  <si>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</si>
  <si>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</si>
  <si>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</si>
  <si>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</si>
  <si>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</si>
  <si>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</si>
  <si>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</si>
  <si>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</si>
  <si>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</si>
  <si>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</si>
  <si>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</si>
  <si>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</si>
  <si>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</si>
  <si>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</si>
  <si>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</si>
  <si>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</si>
  <si>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</si>
  <si>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</si>
  <si>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</si>
  <si>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</si>
  <si>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</si>
  <si>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</si>
  <si>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</si>
  <si>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</si>
  <si>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</si>
  <si>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</si>
  <si>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</si>
  <si>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</si>
  <si>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</si>
  <si>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</si>
  <si>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</si>
  <si>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</si>
  <si>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</si>
  <si>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</si>
  <si>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</si>
  <si>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</si>
  <si>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</si>
  <si>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</si>
  <si>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</si>
  <si>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</si>
  <si>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</si>
  <si>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</si>
  <si>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</si>
  <si>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</si>
  <si>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</si>
  <si>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</si>
  <si>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</si>
  <si>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</si>
  <si>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</si>
  <si>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</si>
  <si>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</si>
  <si>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</si>
  <si>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</si>
  <si>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</si>
  <si>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</si>
  <si>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</si>
  <si>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</si>
  <si>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</si>
  <si>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</si>
  <si>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</si>
  <si>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</si>
  <si>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</si>
  <si>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</si>
  <si>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</si>
  <si>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</si>
  <si>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</si>
  <si>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</si>
  <si>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</si>
  <si>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</si>
  <si>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</si>
  <si>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</si>
  <si>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</si>
  <si>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</si>
  <si>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</si>
  <si>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</si>
  <si>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</si>
  <si>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</si>
  <si>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</si>
  <si>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</si>
  <si>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</si>
  <si>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</si>
  <si>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</si>
  <si>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</si>
  <si>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</si>
  <si>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</si>
  <si>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</si>
  <si>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</si>
  <si>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</si>
  <si>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</si>
  <si>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</si>
  <si>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</si>
  <si>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</si>
  <si>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</si>
  <si>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</si>
  <si>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</si>
  <si>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</si>
  <si>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</si>
  <si>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</si>
  <si>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</si>
  <si>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</si>
  <si>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</si>
  <si>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</si>
  <si>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</si>
  <si>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</si>
  <si>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</si>
  <si>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</si>
  <si>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</si>
  <si>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</si>
  <si>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</si>
  <si>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</si>
  <si>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</si>
  <si>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</si>
  <si>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</si>
  <si>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</si>
  <si>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</si>
  <si>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</si>
  <si>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</si>
  <si>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</si>
  <si>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</si>
  <si>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</si>
  <si>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</si>
  <si>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</si>
  <si>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</si>
  <si>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</si>
  <si>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</si>
  <si>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</si>
  <si>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</si>
  <si>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</si>
  <si>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</si>
  <si>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</si>
  <si>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</si>
  <si>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</si>
  <si>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</si>
  <si>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</si>
  <si>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</si>
  <si>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</si>
  <si>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</si>
  <si>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</si>
  <si>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</si>
  <si>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</si>
  <si>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</si>
  <si>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</si>
  <si>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</si>
  <si>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</si>
  <si>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</si>
  <si>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</si>
  <si>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</si>
  <si>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</si>
  <si>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</si>
  <si>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</si>
  <si>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</si>
  <si>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</si>
  <si>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</si>
  <si>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</si>
  <si>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</si>
  <si>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</si>
  <si>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</si>
  <si>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</si>
  <si>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</si>
  <si>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</si>
  <si>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</si>
  <si>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</si>
  <si>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</si>
  <si>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</si>
  <si>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</si>
  <si>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</si>
  <si>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</si>
  <si>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</si>
  <si>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</si>
  <si>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</si>
  <si>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</si>
  <si>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</si>
  <si>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</si>
  <si>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</si>
  <si>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</si>
  <si>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</si>
  <si>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</si>
  <si>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</si>
  <si>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</si>
  <si>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</si>
  <si>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</si>
  <si>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</si>
  <si>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</si>
  <si>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</si>
  <si>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</si>
  <si>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</si>
  <si>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</si>
  <si>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</si>
  <si>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</si>
  <si>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</si>
  <si>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</si>
  <si>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</si>
  <si>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</si>
  <si>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</si>
  <si>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</si>
  <si>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</si>
  <si>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</si>
  <si>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</si>
  <si>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</si>
  <si>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</si>
  <si>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</si>
  <si>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</si>
  <si>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</si>
  <si>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</si>
  <si>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</si>
  <si>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</si>
  <si>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</si>
  <si>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</si>
  <si>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</si>
  <si>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</si>
  <si>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</si>
  <si>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</si>
  <si>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</si>
  <si>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</si>
  <si>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</si>
  <si>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</si>
  <si>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</si>
  <si>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</si>
  <si>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</si>
  <si>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</si>
  <si>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</si>
  <si>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</si>
  <si>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</si>
  <si>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</si>
  <si>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</si>
  <si>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</si>
  <si>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</si>
  <si>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</si>
  <si>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</si>
  <si>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</si>
  <si>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</si>
  <si>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</si>
  <si>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</si>
  <si>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</si>
  <si>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</si>
  <si>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</si>
  <si>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</si>
  <si>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</si>
  <si>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</si>
  <si>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</si>
  <si>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</si>
  <si>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</si>
  <si>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</si>
  <si>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</si>
  <si>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</si>
  <si>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</si>
  <si>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</si>
  <si>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</si>
  <si>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</si>
  <si>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</si>
  <si>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</si>
  <si>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</si>
  <si>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</si>
  <si>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</si>
  <si>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</si>
  <si>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</si>
  <si>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</si>
  <si>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</si>
  <si>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</si>
  <si>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</si>
  <si>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</si>
  <si>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</si>
  <si>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</si>
  <si>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</si>
  <si>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</si>
  <si>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</si>
  <si>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</si>
  <si>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</si>
  <si>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</si>
  <si>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</si>
  <si>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</si>
  <si>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</si>
  <si>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</si>
  <si>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</si>
  <si>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</si>
  <si>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</si>
  <si>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</si>
  <si>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</si>
  <si>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</si>
  <si>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</si>
  <si>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</si>
  <si>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</si>
  <si>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</si>
  <si>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</si>
  <si>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</si>
  <si>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</si>
  <si>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</si>
  <si>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</si>
  <si>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</si>
  <si>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</si>
  <si>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</si>
  <si>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</si>
  <si>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</si>
  <si>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</si>
  <si>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</si>
  <si>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</si>
  <si>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</si>
  <si>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</si>
  <si>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</si>
  <si>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</si>
  <si>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</si>
  <si>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</si>
  <si>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</si>
  <si>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</si>
  <si>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</si>
  <si>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</si>
  <si>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</si>
  <si>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</si>
  <si>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</si>
  <si>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</si>
  <si>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</si>
  <si>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</si>
  <si>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</si>
  <si>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</si>
  <si>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</si>
  <si>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</si>
  <si>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</si>
  <si>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</si>
  <si>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</si>
  <si>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</si>
  <si>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</si>
  <si>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</si>
  <si>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</si>
  <si>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</si>
  <si>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</si>
  <si>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</si>
  <si>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</si>
  <si>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</si>
  <si>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</si>
  <si>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</si>
  <si>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</si>
  <si>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</si>
  <si>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</si>
  <si>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</si>
  <si>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</si>
  <si>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</si>
  <si>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</si>
  <si>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</si>
  <si>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</si>
  <si>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</si>
  <si>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</si>
  <si>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</si>
  <si>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</si>
  <si>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</si>
  <si>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</si>
  <si>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</si>
  <si>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</si>
  <si>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</si>
  <si>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</si>
  <si>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</si>
  <si>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</si>
  <si>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</si>
  <si>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</si>
  <si>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</si>
  <si>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</si>
  <si>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</si>
  <si>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</si>
  <si>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</si>
  <si>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</si>
  <si>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</si>
  <si>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</si>
  <si>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</si>
  <si>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</si>
  <si>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</si>
  <si>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</si>
  <si>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</si>
  <si>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</si>
  <si>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</si>
  <si>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</si>
  <si>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</si>
  <si>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</si>
  <si>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</si>
  <si>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</si>
  <si>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</si>
  <si>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</si>
  <si>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</si>
  <si>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</si>
  <si>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</si>
  <si>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</si>
  <si>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</si>
  <si>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</si>
  <si>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</si>
  <si>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</si>
  <si>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</si>
  <si>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</si>
  <si>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</si>
  <si>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</si>
  <si>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</si>
  <si>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</si>
  <si>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</si>
  <si>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</si>
  <si>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</si>
  <si>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</si>
  <si>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</si>
  <si>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</si>
  <si>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</si>
  <si>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</si>
  <si>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</si>
  <si>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</si>
  <si>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</si>
  <si>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</si>
  <si>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</si>
  <si>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</si>
  <si>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</si>
  <si>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</si>
  <si>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</si>
  <si>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</si>
  <si>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</si>
  <si>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</si>
  <si>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</si>
  <si>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</si>
  <si>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</si>
  <si>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</si>
  <si>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</si>
  <si>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</si>
  <si>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</si>
  <si>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</si>
  <si>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</si>
  <si>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</si>
  <si>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</si>
  <si>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</si>
  <si>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</si>
  <si>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</si>
  <si>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</si>
  <si>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</si>
  <si>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</si>
  <si>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</si>
  <si>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</si>
  <si>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</si>
  <si>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</si>
  <si>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</si>
  <si>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</si>
  <si>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</si>
  <si>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</si>
  <si>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</si>
  <si>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</si>
  <si>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</si>
  <si>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</si>
  <si>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</si>
  <si>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</si>
  <si>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</si>
  <si>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</si>
  <si>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</si>
  <si>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</si>
  <si>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</si>
  <si>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</si>
  <si>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</si>
  <si>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</si>
  <si>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</si>
  <si>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</si>
  <si>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</si>
  <si>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</si>
  <si>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</si>
  <si>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</si>
  <si>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</si>
  <si>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</si>
  <si>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</si>
  <si>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</si>
  <si>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</si>
  <si>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</si>
  <si>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</si>
  <si>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</si>
  <si>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</si>
  <si>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</si>
  <si>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</si>
  <si>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</si>
  <si>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</si>
  <si>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</si>
  <si>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</si>
  <si>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</si>
  <si>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</si>
  <si>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</si>
  <si>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</si>
  <si>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</si>
  <si>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</si>
  <si>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</si>
  <si>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</si>
  <si>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</si>
  <si>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</si>
  <si>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</si>
  <si>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</si>
  <si>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</si>
  <si>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</si>
  <si>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</si>
  <si>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</si>
  <si>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</si>
  <si>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</si>
  <si>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</si>
  <si>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</si>
  <si>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</si>
  <si>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</si>
  <si>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</si>
  <si>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</si>
  <si>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</si>
  <si>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</si>
  <si>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</si>
  <si>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</si>
  <si>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</si>
  <si>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</si>
  <si>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</si>
  <si>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</si>
  <si>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</si>
  <si>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</si>
  <si>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</si>
  <si>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</si>
  <si>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</si>
  <si>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</si>
  <si>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</si>
  <si>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</si>
  <si>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</si>
  <si>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</si>
  <si>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</si>
  <si>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</si>
  <si>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</si>
  <si>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</si>
  <si>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</si>
  <si>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</si>
  <si>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</si>
  <si>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</si>
  <si>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</si>
  <si>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</si>
  <si>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</si>
  <si>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</si>
  <si>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</si>
  <si>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</si>
  <si>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</si>
  <si>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</si>
  <si>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</si>
  <si>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</si>
  <si>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</si>
  <si>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</si>
  <si>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</si>
  <si>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</si>
  <si>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</si>
  <si>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</si>
  <si>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</si>
  <si>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</si>
  <si>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</si>
  <si>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</si>
  <si>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</si>
  <si>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</si>
  <si>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</si>
  <si>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</si>
  <si>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</si>
  <si>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</si>
  <si>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</si>
  <si>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</si>
  <si>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</si>
  <si>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</si>
  <si>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</si>
  <si>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</si>
  <si>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</si>
  <si>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</si>
  <si>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</si>
  <si>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</si>
  <si>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</si>
  <si>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</si>
  <si>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</si>
  <si>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</si>
  <si>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</si>
  <si>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</si>
  <si>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</si>
  <si>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</si>
  <si>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</si>
  <si>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</si>
  <si>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</si>
  <si>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</si>
  <si>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</si>
  <si>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</si>
  <si>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</si>
  <si>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</si>
  <si>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</si>
  <si>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</si>
  <si>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</si>
  <si>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</si>
  <si>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</si>
  <si>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</si>
  <si>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</si>
  <si>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</si>
  <si>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</si>
  <si>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</si>
  <si>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</si>
  <si>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</si>
  <si>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</si>
  <si>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</si>
  <si>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</si>
  <si>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</si>
  <si>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</si>
  <si>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</si>
  <si>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</si>
  <si>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</si>
  <si>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</si>
  <si>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</si>
  <si>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</si>
  <si>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</si>
  <si>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</si>
  <si>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</si>
  <si>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</si>
  <si>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</si>
  <si>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</si>
  <si>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</si>
  <si>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</si>
  <si>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</si>
  <si>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</si>
  <si>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</si>
  <si>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</si>
  <si>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</si>
  <si>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</si>
  <si>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</si>
  <si>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</si>
  <si>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</si>
  <si>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</si>
  <si>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</si>
  <si>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</si>
  <si>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</si>
  <si>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</si>
  <si>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</si>
  <si>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</si>
  <si>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</si>
  <si>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</si>
  <si>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</si>
  <si>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</si>
  <si>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</si>
  <si>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</si>
  <si>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</si>
  <si>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освоения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</si>
  <si>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</si>
  <si>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</si>
  <si>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</si>
  <si>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</si>
  <si>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</si>
  <si>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</si>
  <si>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</si>
  <si>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</si>
  <si>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</si>
  <si>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</si>
  <si>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</si>
  <si>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</si>
  <si>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</si>
  <si>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</si>
  <si>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</si>
  <si>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</si>
  <si>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</si>
  <si>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</si>
  <si>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</si>
  <si>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</si>
  <si>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</si>
  <si>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</si>
  <si>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</si>
  <si>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</si>
  <si>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</si>
  <si>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</si>
  <si>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</si>
  <si>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</si>
  <si>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</si>
  <si>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</si>
  <si>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</si>
  <si>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</si>
  <si>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</si>
  <si>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</si>
  <si>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</si>
  <si>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</si>
  <si>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</si>
  <si>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</si>
  <si>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</si>
  <si>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</si>
  <si>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</si>
  <si>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</si>
  <si>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</si>
  <si>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</si>
  <si>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</si>
  <si>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</si>
  <si>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</si>
  <si>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</si>
  <si>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</si>
  <si>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</si>
  <si>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</si>
  <si>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</si>
  <si>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</si>
  <si>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</si>
  <si>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</si>
  <si>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</si>
  <si>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</si>
  <si>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</si>
  <si>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</si>
  <si>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</si>
  <si>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</si>
  <si>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</si>
  <si>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</si>
  <si>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</si>
  <si>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</si>
  <si>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</si>
  <si>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</si>
  <si>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</si>
  <si>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</si>
  <si>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</si>
  <si>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</si>
  <si>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</si>
  <si>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</si>
  <si>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</si>
  <si>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</si>
  <si>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</si>
  <si>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</si>
  <si>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</si>
  <si>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</si>
  <si>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</si>
  <si>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</si>
  <si>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</si>
  <si>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</si>
  <si>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</si>
  <si>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</si>
  <si>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</si>
  <si>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</si>
  <si>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</si>
  <si>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</si>
  <si>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</si>
  <si>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</si>
  <si>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</si>
  <si>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</si>
  <si>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</si>
  <si>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</si>
  <si>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</si>
  <si>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</si>
  <si>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</si>
  <si>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</si>
  <si>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</si>
  <si>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</si>
  <si>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</si>
  <si>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</si>
  <si>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</si>
  <si>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</si>
  <si>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</si>
  <si>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</si>
  <si>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</si>
  <si>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</si>
  <si>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</si>
  <si>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</si>
  <si>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</si>
  <si>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</si>
  <si>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</si>
  <si>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</si>
  <si>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</si>
  <si>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</si>
  <si>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</si>
  <si>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</si>
  <si>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</si>
  <si>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</si>
  <si>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</si>
  <si>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</si>
  <si>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</si>
  <si>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</si>
  <si>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</si>
  <si>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</si>
  <si>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</si>
  <si>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</si>
  <si>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</si>
  <si>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</si>
  <si>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</si>
  <si>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</si>
  <si>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</si>
  <si>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</si>
  <si>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</si>
  <si>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</si>
  <si>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</si>
  <si>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</si>
  <si>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</si>
  <si>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</si>
  <si>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</si>
  <si>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</si>
  <si>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</si>
  <si>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</si>
  <si>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</si>
  <si>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</si>
  <si>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</si>
  <si>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</si>
  <si>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</si>
  <si>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</si>
  <si>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</si>
  <si>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</si>
  <si>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</si>
  <si>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</si>
  <si>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</si>
  <si>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</si>
  <si>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Год раскрытия информации:  2024 год</t>
  </si>
  <si>
    <t xml:space="preserve">Фактический объем освоения капитальных вложений на  01.01.2024г. в прогнозных ценах соответствующих лет, млн. рублей 
(без НДС) </t>
  </si>
  <si>
    <t xml:space="preserve">Остаток освоения капитальных вложений 
на  01.01.2024г,  
млн. рублей 
(без НДС) </t>
  </si>
  <si>
    <t xml:space="preserve">Освоение капитальных вложений 2024г., млн. рублей (без НДС) 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</si>
  <si>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</si>
  <si>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</si>
  <si>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</si>
  <si>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</si>
  <si>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</si>
  <si>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</si>
  <si>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</si>
  <si>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</si>
  <si>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</si>
  <si>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</si>
  <si>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</si>
  <si>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</si>
  <si>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</si>
  <si>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</si>
  <si>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</si>
  <si>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</si>
  <si>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</si>
  <si>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</si>
  <si>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</si>
  <si>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</si>
  <si>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</si>
  <si>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</si>
  <si>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</si>
  <si>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</si>
  <si>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</si>
  <si>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</si>
  <si>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</si>
  <si>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</si>
  <si>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</si>
  <si>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</si>
  <si>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</si>
  <si>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</si>
  <si>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</si>
  <si>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</si>
  <si>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</si>
  <si>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</si>
  <si>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</si>
  <si>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</si>
  <si>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</si>
  <si>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</si>
  <si>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</si>
  <si>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</si>
  <si>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</si>
  <si>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</si>
  <si>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</si>
  <si>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</si>
  <si>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</si>
  <si>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</si>
  <si>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</si>
  <si>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</si>
  <si>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</si>
  <si>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</si>
  <si>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</si>
  <si>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</si>
  <si>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</si>
  <si>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</si>
  <si>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</si>
  <si>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</si>
  <si>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</si>
  <si>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</si>
  <si>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</si>
  <si>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</si>
  <si>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</si>
  <si>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</si>
  <si>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</si>
  <si>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</si>
  <si>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</si>
  <si>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</si>
  <si>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</si>
  <si>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</si>
  <si>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</si>
  <si>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</si>
  <si>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</si>
  <si>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</si>
  <si>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</si>
  <si>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</si>
  <si>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</si>
  <si>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</si>
  <si>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</si>
  <si>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</si>
  <si>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</si>
  <si>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</si>
  <si>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</si>
  <si>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</si>
  <si>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</si>
  <si>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</si>
  <si>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</si>
  <si>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</si>
  <si>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</si>
  <si>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</si>
  <si>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</si>
  <si>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</si>
  <si>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</si>
  <si>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</si>
  <si>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</si>
  <si>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</si>
  <si>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</si>
  <si>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</si>
  <si>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</si>
  <si>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</si>
  <si>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</si>
  <si>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</si>
  <si>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</si>
  <si>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</si>
  <si>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</si>
  <si>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</si>
  <si>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</si>
  <si>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</si>
  <si>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</si>
  <si>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</si>
  <si>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</si>
  <si>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</si>
  <si>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</si>
  <si>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</si>
  <si>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</si>
  <si>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</si>
  <si>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</si>
  <si>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</si>
  <si>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</si>
  <si>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</si>
  <si>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</si>
  <si>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</si>
  <si>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</si>
  <si>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</si>
  <si>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</si>
  <si>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</si>
  <si>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</si>
  <si>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</si>
  <si>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</si>
  <si>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</si>
  <si>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</si>
  <si>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</si>
  <si>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</si>
  <si>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</si>
  <si>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</si>
  <si>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</si>
  <si>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</si>
  <si>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</si>
  <si>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</si>
  <si>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</si>
  <si>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</si>
  <si>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</si>
  <si>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</si>
  <si>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</si>
  <si>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</si>
  <si>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</si>
  <si>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1.6.5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</si>
  <si>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</si>
  <si>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</si>
  <si>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</si>
  <si>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</si>
  <si>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</si>
  <si>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</si>
  <si>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</si>
  <si>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</si>
  <si>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 xml:space="preserve">Покупка УАЗ-Профи  -1шт  </t>
  </si>
  <si>
    <t>L_ 20240423</t>
  </si>
  <si>
    <t>ПИРы на ИП 2025год</t>
  </si>
  <si>
    <t>L_ 202404213</t>
  </si>
  <si>
    <t>досрочное выполнение работ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</si>
  <si>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</si>
  <si>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</si>
  <si>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</si>
  <si>
    <t>увеличение стоимости оборудования по результатам закупочных процедур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</si>
  <si>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</si>
  <si>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</si>
  <si>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</si>
  <si>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</si>
  <si>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</si>
  <si>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в работе</t>
  </si>
  <si>
    <t>экономия</t>
  </si>
  <si>
    <t>торговые процедуры</t>
  </si>
  <si>
    <t>отсутсвие поставщиков</t>
  </si>
  <si>
    <t>поставлено в начале июля</t>
  </si>
  <si>
    <t>Установка приборов учета по зоне ПО ЦЭС (341 шт.)</t>
  </si>
  <si>
    <t>Автомобиль Лада Гранта  -1шт</t>
  </si>
  <si>
    <t>О_16_Ц_10</t>
  </si>
  <si>
    <t>увеличение стоимости по результатам закупочных процедур</t>
  </si>
  <si>
    <t>Пересмотр стоимости по фактическим объемам работ</t>
  </si>
  <si>
    <t>за 3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</si>
</sst>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0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68" fillId="0" borderId="0" applyFont="0" applyFill="0" applyBorder="0" applyAlignment="0" applyProtection="0"/>
  </cellStyleXfs>
  <cellXfs count="419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66" fillId="0" borderId="50" xfId="804" applyNumberFormat="1" applyFont="1" applyFill="1" applyBorder="1" applyAlignment="1">
      <alignment horizontal="center" vertical="center" wrapText="1"/>
    </xf>
    <xf numFmtId="9" fontId="66" fillId="0" borderId="50" xfId="1499" applyFont="1" applyFill="1" applyBorder="1" applyAlignment="1">
      <alignment horizontal="center" vertical="center" wrapText="1"/>
    </xf>
    <xf numFmtId="9" fontId="65" fillId="0" borderId="10" xfId="1499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40" fillId="0" borderId="0" xfId="37" applyFont="1" applyFill="1"/>
    <xf numFmtId="0" fontId="57" fillId="0" borderId="0" xfId="37" applyFont="1" applyFill="1"/>
    <xf numFmtId="166" fontId="40" fillId="0" borderId="0" xfId="37" applyNumberFormat="1" applyFont="1" applyFill="1"/>
    <xf numFmtId="0" fontId="40" fillId="0" borderId="0" xfId="37" applyFont="1" applyFill="1" applyAlignment="1">
      <alignment horizontal="right" vertical="center"/>
    </xf>
    <xf numFmtId="0" fontId="40" fillId="0" borderId="0" xfId="37" applyFont="1" applyFill="1" applyAlignment="1">
      <alignment horizontal="right"/>
    </xf>
    <xf numFmtId="0" fontId="40" fillId="0" borderId="0" xfId="37" applyFont="1" applyFill="1" applyAlignment="1">
      <alignment horizontal="center"/>
    </xf>
    <xf numFmtId="0" fontId="40" fillId="0" borderId="0" xfId="37" applyFont="1" applyFill="1" applyAlignment="1">
      <alignment horizontal="center" wrapText="1"/>
    </xf>
    <xf numFmtId="0" fontId="40" fillId="0" borderId="0" xfId="37" applyFont="1" applyFill="1" applyAlignment="1">
      <alignment wrapText="1"/>
    </xf>
    <xf numFmtId="0" fontId="40" fillId="0" borderId="0" xfId="37" applyFont="1" applyFill="1" applyAlignment="1">
      <alignment horizontal="center"/>
    </xf>
    <xf numFmtId="0" fontId="57" fillId="0" borderId="0" xfId="37" applyFont="1" applyFill="1" applyAlignment="1">
      <alignment horizontal="center"/>
    </xf>
    <xf numFmtId="166" fontId="40" fillId="0" borderId="0" xfId="37" applyNumberFormat="1" applyFont="1" applyFill="1" applyAlignment="1">
      <alignment horizontal="center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horizontal="center" vertical="center"/>
    </xf>
    <xf numFmtId="166" fontId="40" fillId="0" borderId="0" xfId="55" applyNumberFormat="1" applyFont="1" applyFill="1" applyAlignment="1">
      <alignment horizontal="center" vertical="center"/>
    </xf>
    <xf numFmtId="0" fontId="40" fillId="0" borderId="0" xfId="0" applyFont="1" applyFill="1" applyAlignment="1">
      <alignment horizontal="center"/>
    </xf>
    <xf numFmtId="0" fontId="40" fillId="0" borderId="0" xfId="0" applyFont="1" applyFill="1"/>
    <xf numFmtId="0" fontId="63" fillId="0" borderId="0" xfId="55" applyFont="1" applyFill="1" applyAlignment="1">
      <alignment vertical="center"/>
    </xf>
    <xf numFmtId="0" fontId="40" fillId="0" borderId="21" xfId="37" applyFont="1" applyFill="1" applyBorder="1" applyAlignment="1">
      <alignment horizontal="center"/>
    </xf>
    <xf numFmtId="0" fontId="40" fillId="0" borderId="11" xfId="37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wrapText="1"/>
    </xf>
    <xf numFmtId="0" fontId="57" fillId="0" borderId="11" xfId="37" applyFont="1" applyFill="1" applyBorder="1" applyAlignment="1">
      <alignment horizontal="center" vertical="center" wrapText="1"/>
    </xf>
    <xf numFmtId="166" fontId="40" fillId="0" borderId="11" xfId="37" applyNumberFormat="1" applyFont="1" applyFill="1" applyBorder="1" applyAlignment="1">
      <alignment horizontal="center" vertical="center" wrapText="1"/>
    </xf>
    <xf numFmtId="0" fontId="40" fillId="0" borderId="12" xfId="37" applyFont="1" applyFill="1" applyBorder="1" applyAlignment="1">
      <alignment horizontal="center" vertical="center" wrapText="1"/>
    </xf>
    <xf numFmtId="0" fontId="40" fillId="0" borderId="24" xfId="37" applyFont="1" applyFill="1" applyBorder="1" applyAlignment="1">
      <alignment horizontal="center" vertical="center" wrapText="1"/>
    </xf>
    <xf numFmtId="0" fontId="40" fillId="0" borderId="18" xfId="37" applyFont="1" applyFill="1" applyBorder="1" applyAlignment="1">
      <alignment horizontal="center" vertical="center" wrapText="1"/>
    </xf>
    <xf numFmtId="0" fontId="40" fillId="0" borderId="16" xfId="37" applyFont="1" applyFill="1" applyBorder="1" applyAlignment="1">
      <alignment horizontal="center" vertical="center" wrapText="1"/>
    </xf>
    <xf numFmtId="0" fontId="40" fillId="0" borderId="20" xfId="37" applyFont="1" applyFill="1" applyBorder="1" applyAlignment="1">
      <alignment horizontal="center" vertical="center" wrapText="1"/>
    </xf>
    <xf numFmtId="0" fontId="40" fillId="0" borderId="17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166" fontId="40" fillId="0" borderId="17" xfId="37" applyNumberFormat="1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textRotation="90" wrapText="1"/>
    </xf>
    <xf numFmtId="0" fontId="40" fillId="0" borderId="22" xfId="37" applyFont="1" applyFill="1" applyBorder="1" applyAlignment="1">
      <alignment horizontal="center" vertical="center" wrapText="1"/>
    </xf>
    <xf numFmtId="0" fontId="40" fillId="0" borderId="23" xfId="37" applyFont="1" applyFill="1" applyBorder="1" applyAlignment="1">
      <alignment horizontal="center" vertical="center" wrapText="1"/>
    </xf>
    <xf numFmtId="0" fontId="40" fillId="0" borderId="14" xfId="37" applyFont="1" applyFill="1" applyBorder="1" applyAlignment="1">
      <alignment horizontal="center" vertical="center" wrapText="1"/>
    </xf>
    <xf numFmtId="0" fontId="40" fillId="0" borderId="19" xfId="37" applyFont="1" applyFill="1" applyBorder="1" applyAlignment="1">
      <alignment horizontal="center" vertical="center" wrapText="1"/>
    </xf>
    <xf numFmtId="0" fontId="40" fillId="0" borderId="13" xfId="37" applyFont="1" applyFill="1" applyBorder="1" applyAlignment="1">
      <alignment horizontal="center" vertical="center" wrapText="1"/>
    </xf>
    <xf numFmtId="0" fontId="57" fillId="0" borderId="13" xfId="37" applyFont="1" applyFill="1" applyBorder="1" applyAlignment="1">
      <alignment horizontal="center" vertical="center" wrapText="1"/>
    </xf>
    <xf numFmtId="166" fontId="40" fillId="0" borderId="13" xfId="37" applyNumberFormat="1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wrapText="1"/>
    </xf>
    <xf numFmtId="166" fontId="40" fillId="0" borderId="10" xfId="37" applyNumberFormat="1" applyFont="1" applyFill="1" applyBorder="1" applyAlignment="1">
      <alignment horizontal="center" vertical="center" wrapText="1"/>
    </xf>
    <xf numFmtId="0" fontId="40" fillId="0" borderId="12" xfId="37" applyFont="1" applyFill="1" applyBorder="1" applyAlignment="1">
      <alignment horizontal="center" vertical="center" wrapText="1"/>
    </xf>
    <xf numFmtId="0" fontId="40" fillId="0" borderId="16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1" fontId="40" fillId="0" borderId="10" xfId="37" applyNumberFormat="1" applyFont="1" applyFill="1" applyBorder="1" applyAlignment="1">
      <alignment horizontal="center" vertical="center" wrapText="1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169" fontId="72" fillId="0" borderId="10" xfId="37" applyNumberFormat="1" applyFont="1" applyFill="1" applyBorder="1" applyAlignment="1">
      <alignment horizontal="center" vertical="center"/>
    </xf>
    <xf numFmtId="169" fontId="65" fillId="0" borderId="10" xfId="37" applyNumberFormat="1" applyFont="1" applyFill="1" applyBorder="1" applyAlignment="1">
      <alignment horizontal="center" vertical="center"/>
    </xf>
    <xf numFmtId="0" fontId="66" fillId="0" borderId="50" xfId="37" applyFont="1" applyFill="1" applyBorder="1" applyAlignment="1" applyProtection="1">
      <alignment horizontal="center" vertical="center" wrapText="1"/>
      <protection locked="0"/>
    </xf>
    <xf numFmtId="0" fontId="65" fillId="0" borderId="10" xfId="37" applyFont="1" applyFill="1" applyBorder="1" applyAlignment="1" applyProtection="1">
      <alignment horizontal="center" vertical="center" wrapText="1"/>
      <protection locked="0"/>
    </xf>
    <xf numFmtId="166" fontId="65" fillId="0" borderId="10" xfId="37" applyNumberFormat="1" applyFont="1" applyFill="1" applyBorder="1" applyAlignment="1">
      <alignment horizontal="center" vertical="center" wrapText="1"/>
    </xf>
    <xf numFmtId="4" fontId="65" fillId="0" borderId="10" xfId="37" applyNumberFormat="1" applyFont="1" applyFill="1" applyBorder="1" applyAlignment="1">
      <alignment horizontal="center" vertical="center"/>
    </xf>
    <xf numFmtId="169" fontId="66" fillId="0" borderId="10" xfId="37" applyNumberFormat="1" applyFont="1" applyFill="1" applyBorder="1" applyAlignment="1">
      <alignment horizontal="center" vertical="center" wrapText="1"/>
    </xf>
    <xf numFmtId="4" fontId="65" fillId="0" borderId="48" xfId="37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 wrapText="1"/>
    </xf>
    <xf numFmtId="170" fontId="65" fillId="0" borderId="10" xfId="37" applyNumberFormat="1" applyFont="1" applyFill="1" applyBorder="1" applyAlignment="1">
      <alignment horizontal="center" vertical="center" wrapText="1"/>
    </xf>
    <xf numFmtId="169" fontId="65" fillId="0" borderId="10" xfId="37" applyNumberFormat="1" applyFont="1" applyFill="1" applyBorder="1" applyAlignment="1">
      <alignment horizontal="center" vertical="center" wrapText="1"/>
    </xf>
    <xf numFmtId="0" fontId="66" fillId="0" borderId="10" xfId="37" applyFont="1" applyFill="1" applyBorder="1" applyAlignment="1" applyProtection="1">
      <alignment horizontal="center" vertical="center" wrapText="1"/>
      <protection locked="0"/>
    </xf>
    <xf numFmtId="4" fontId="72" fillId="0" borderId="10" xfId="37" applyNumberFormat="1" applyFont="1" applyFill="1" applyBorder="1" applyAlignment="1">
      <alignment horizontal="center" vertical="center" wrapText="1"/>
    </xf>
    <xf numFmtId="4" fontId="65" fillId="0" borderId="10" xfId="37" applyNumberFormat="1" applyFont="1" applyFill="1" applyBorder="1" applyAlignment="1">
      <alignment horizontal="center" vertical="center" wrapText="1"/>
    </xf>
    <xf numFmtId="9" fontId="65" fillId="0" borderId="10" xfId="1499" applyFont="1" applyFill="1" applyBorder="1" applyAlignment="1">
      <alignment horizontal="center" vertical="center" wrapText="1"/>
    </xf>
    <xf numFmtId="169" fontId="72" fillId="0" borderId="10" xfId="37" applyNumberFormat="1" applyFont="1" applyFill="1" applyBorder="1" applyAlignment="1">
      <alignment horizontal="center" vertical="center" wrapText="1"/>
    </xf>
    <xf numFmtId="49" fontId="66" fillId="0" borderId="50" xfId="55" applyNumberFormat="1" applyFont="1" applyFill="1" applyBorder="1" applyAlignment="1">
      <alignment horizontal="center" vertical="center"/>
    </xf>
    <xf numFmtId="49" fontId="66" fillId="0" borderId="50" xfId="37" applyNumberFormat="1" applyFont="1" applyFill="1" applyBorder="1" applyAlignment="1">
      <alignment horizontal="center" vertical="center" wrapText="1"/>
    </xf>
    <xf numFmtId="169" fontId="71" fillId="0" borderId="50" xfId="37" applyNumberFormat="1" applyFont="1" applyFill="1" applyBorder="1" applyAlignment="1">
      <alignment horizontal="center" vertical="center" wrapText="1"/>
    </xf>
    <xf numFmtId="169" fontId="66" fillId="0" borderId="50" xfId="37" applyNumberFormat="1" applyFont="1" applyFill="1" applyBorder="1" applyAlignment="1">
      <alignment horizontal="center" vertical="center" wrapText="1"/>
    </xf>
    <xf numFmtId="166" fontId="66" fillId="0" borderId="50" xfId="37" applyNumberFormat="1" applyFont="1" applyFill="1" applyBorder="1" applyAlignment="1">
      <alignment horizontal="center" vertical="center"/>
    </xf>
    <xf numFmtId="166" fontId="66" fillId="0" borderId="50" xfId="37" applyNumberFormat="1" applyFont="1" applyFill="1" applyBorder="1" applyAlignment="1" applyProtection="1">
      <alignment horizontal="center" vertical="center"/>
      <protection locked="0"/>
    </xf>
    <xf numFmtId="166" fontId="70" fillId="0" borderId="50" xfId="37" applyNumberFormat="1" applyFont="1" applyFill="1" applyBorder="1" applyAlignment="1">
      <alignment horizontal="center" vertical="center"/>
    </xf>
    <xf numFmtId="169" fontId="66" fillId="0" borderId="50" xfId="37" applyNumberFormat="1" applyFont="1" applyFill="1" applyBorder="1" applyAlignment="1">
      <alignment horizontal="center" vertical="center"/>
    </xf>
    <xf numFmtId="49" fontId="65" fillId="0" borderId="50" xfId="55" applyNumberFormat="1" applyFont="1" applyFill="1" applyBorder="1" applyAlignment="1">
      <alignment horizontal="center" vertical="center"/>
    </xf>
    <xf numFmtId="49" fontId="65" fillId="0" borderId="50" xfId="804" applyNumberFormat="1" applyFont="1" applyFill="1" applyBorder="1" applyAlignment="1">
      <alignment horizontal="center" vertical="center" wrapText="1"/>
    </xf>
    <xf numFmtId="169" fontId="72" fillId="0" borderId="50" xfId="0" applyNumberFormat="1" applyFont="1" applyFill="1" applyBorder="1" applyAlignment="1">
      <alignment horizontal="center" vertical="center"/>
    </xf>
    <xf numFmtId="169" fontId="69" fillId="0" borderId="50" xfId="0" applyNumberFormat="1" applyFont="1" applyFill="1" applyBorder="1" applyAlignment="1">
      <alignment horizontal="center" vertical="center"/>
    </xf>
    <xf numFmtId="169" fontId="65" fillId="0" borderId="50" xfId="0" applyNumberFormat="1" applyFont="1" applyFill="1" applyBorder="1" applyAlignment="1">
      <alignment horizontal="center" vertical="center"/>
    </xf>
    <xf numFmtId="9" fontId="65" fillId="0" borderId="50" xfId="1499" applyFont="1" applyFill="1" applyBorder="1" applyAlignment="1">
      <alignment horizontal="center" vertical="center"/>
    </xf>
    <xf numFmtId="0" fontId="65" fillId="0" borderId="50" xfId="37" applyFont="1" applyFill="1" applyBorder="1" applyAlignment="1" applyProtection="1">
      <alignment horizontal="center" vertical="center" wrapText="1"/>
      <protection locked="0"/>
    </xf>
    <xf numFmtId="0" fontId="67" fillId="0" borderId="0" xfId="37" applyFont="1" applyFill="1"/>
    <xf numFmtId="169" fontId="71" fillId="0" borderId="50" xfId="0" applyNumberFormat="1" applyFont="1" applyFill="1" applyBorder="1" applyAlignment="1">
      <alignment horizontal="center" vertical="center"/>
    </xf>
    <xf numFmtId="169" fontId="66" fillId="0" borderId="50" xfId="0" applyNumberFormat="1" applyFont="1" applyFill="1" applyBorder="1" applyAlignment="1">
      <alignment horizontal="center" vertical="center"/>
    </xf>
    <xf numFmtId="169" fontId="72" fillId="0" borderId="10" xfId="0" applyNumberFormat="1" applyFont="1" applyFill="1" applyBorder="1" applyAlignment="1">
      <alignment horizontal="center" vertical="center"/>
    </xf>
    <xf numFmtId="169" fontId="65" fillId="0" borderId="10" xfId="0" applyNumberFormat="1" applyFont="1" applyFill="1" applyBorder="1" applyAlignment="1">
      <alignment horizontal="center" vertical="center"/>
    </xf>
    <xf numFmtId="49" fontId="66" fillId="0" borderId="49" xfId="37" applyNumberFormat="1" applyFont="1" applyFill="1" applyBorder="1" applyAlignment="1">
      <alignment horizontal="center" vertical="center" wrapText="1"/>
    </xf>
    <xf numFmtId="169" fontId="70" fillId="0" borderId="50" xfId="0" applyNumberFormat="1" applyFont="1" applyFill="1" applyBorder="1" applyAlignment="1">
      <alignment horizontal="center" vertical="center"/>
    </xf>
    <xf numFmtId="49" fontId="66" fillId="0" borderId="49" xfId="55" applyNumberFormat="1" applyFont="1" applyFill="1" applyBorder="1" applyAlignment="1">
      <alignment horizontal="center" vertical="center" wrapText="1"/>
    </xf>
    <xf numFmtId="49" fontId="66" fillId="0" borderId="10" xfId="55" applyNumberFormat="1" applyFont="1" applyFill="1" applyBorder="1" applyAlignment="1">
      <alignment horizontal="center" vertical="center"/>
    </xf>
    <xf numFmtId="49" fontId="72" fillId="0" borderId="10" xfId="55" applyNumberFormat="1" applyFont="1" applyFill="1" applyBorder="1" applyAlignment="1">
      <alignment horizontal="center" vertical="center"/>
    </xf>
    <xf numFmtId="49" fontId="72" fillId="0" borderId="49" xfId="37" applyNumberFormat="1" applyFont="1" applyFill="1" applyBorder="1" applyAlignment="1">
      <alignment horizontal="center" vertical="center" wrapText="1"/>
    </xf>
    <xf numFmtId="0" fontId="72" fillId="0" borderId="10" xfId="37" applyFont="1" applyFill="1" applyBorder="1" applyAlignment="1">
      <alignment horizontal="center" vertical="center"/>
    </xf>
    <xf numFmtId="9" fontId="72" fillId="0" borderId="10" xfId="1499" applyFont="1" applyFill="1" applyBorder="1" applyAlignment="1">
      <alignment horizontal="center" vertical="center"/>
    </xf>
    <xf numFmtId="0" fontId="66" fillId="0" borderId="50" xfId="37" applyFont="1" applyFill="1" applyBorder="1" applyAlignment="1">
      <alignment horizontal="center" vertical="center" wrapText="1"/>
    </xf>
    <xf numFmtId="0" fontId="73" fillId="0" borderId="0" xfId="37" applyFont="1" applyFill="1"/>
    <xf numFmtId="0" fontId="66" fillId="0" borderId="50" xfId="37" applyFont="1" applyFill="1" applyBorder="1" applyAlignment="1">
      <alignment horizontal="center" vertical="center"/>
    </xf>
    <xf numFmtId="0" fontId="71" fillId="0" borderId="10" xfId="37" applyFont="1" applyFill="1" applyBorder="1" applyAlignment="1">
      <alignment horizontal="center" vertical="center" wrapText="1"/>
    </xf>
    <xf numFmtId="0" fontId="65" fillId="0" borderId="10" xfId="37" applyFont="1" applyFill="1" applyBorder="1" applyAlignment="1">
      <alignment horizontal="center" vertical="center"/>
    </xf>
    <xf numFmtId="0" fontId="65" fillId="0" borderId="10" xfId="37" applyFont="1" applyFill="1" applyBorder="1"/>
    <xf numFmtId="0" fontId="66" fillId="0" borderId="10" xfId="37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 vertical="center" wrapText="1"/>
    </xf>
  </cellXfs>
  <cellStyles count="150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1 2 2" xfId="1328" xr:uid="{00000000-0005-0000-0000-00004C000000}"/>
    <cellStyle name="Обычный 12" xfId="625" xr:uid="{00000000-0005-0000-0000-00004D000000}"/>
    <cellStyle name="Обычный 12 2" xfId="48" xr:uid="{00000000-0005-0000-0000-00004E000000}"/>
    <cellStyle name="Обычный 12 3" xfId="1326" xr:uid="{00000000-0005-0000-0000-00004F000000}"/>
    <cellStyle name="Обычный 2" xfId="36" xr:uid="{00000000-0005-0000-0000-000050000000}"/>
    <cellStyle name="Обычный 2 2" xfId="628" xr:uid="{00000000-0005-0000-0000-000051000000}"/>
    <cellStyle name="Обычный 2 26 2" xfId="116" xr:uid="{00000000-0005-0000-0000-000052000000}"/>
    <cellStyle name="Обычный 2 3" xfId="631" xr:uid="{00000000-0005-0000-0000-000053000000}"/>
    <cellStyle name="Обычный 2 4" xfId="632" xr:uid="{00000000-0005-0000-0000-000054000000}"/>
    <cellStyle name="Обычный 2 5" xfId="627" xr:uid="{00000000-0005-0000-0000-000055000000}"/>
    <cellStyle name="Обычный 3" xfId="37" xr:uid="{00000000-0005-0000-0000-000056000000}"/>
    <cellStyle name="Обычный 3 2" xfId="57" xr:uid="{00000000-0005-0000-0000-000057000000}"/>
    <cellStyle name="Обычный 3 2 2 2" xfId="49" xr:uid="{00000000-0005-0000-0000-000058000000}"/>
    <cellStyle name="Обычный 3 21" xfId="103" xr:uid="{00000000-0005-0000-0000-000059000000}"/>
    <cellStyle name="Обычный 4" xfId="44" xr:uid="{00000000-0005-0000-0000-00005A000000}"/>
    <cellStyle name="Обычный 4 2" xfId="56" xr:uid="{00000000-0005-0000-0000-00005B000000}"/>
    <cellStyle name="Обычный 5" xfId="45" xr:uid="{00000000-0005-0000-0000-00005C000000}"/>
    <cellStyle name="Обычный 6" xfId="47" xr:uid="{00000000-0005-0000-0000-00005D000000}"/>
    <cellStyle name="Обычный 6 10" xfId="281" xr:uid="{00000000-0005-0000-0000-00005E000000}"/>
    <cellStyle name="Обычный 6 10 2" xfId="983" xr:uid="{00000000-0005-0000-0000-00005F000000}"/>
    <cellStyle name="Обычный 6 11" xfId="452" xr:uid="{00000000-0005-0000-0000-000060000000}"/>
    <cellStyle name="Обычный 6 11 2" xfId="1154" xr:uid="{00000000-0005-0000-0000-000061000000}"/>
    <cellStyle name="Обычный 6 12" xfId="634" xr:uid="{00000000-0005-0000-0000-000062000000}"/>
    <cellStyle name="Обычный 6 12 2" xfId="1329" xr:uid="{00000000-0005-0000-0000-000063000000}"/>
    <cellStyle name="Обычный 6 13" xfId="805" xr:uid="{00000000-0005-0000-0000-000064000000}"/>
    <cellStyle name="Обычный 6 2" xfId="53" xr:uid="{00000000-0005-0000-0000-000065000000}"/>
    <cellStyle name="Обычный 6 2 10" xfId="111" xr:uid="{00000000-0005-0000-0000-000066000000}"/>
    <cellStyle name="Обычный 6 2 10 2" xfId="815" xr:uid="{00000000-0005-0000-0000-000067000000}"/>
    <cellStyle name="Обычный 6 2 11" xfId="284" xr:uid="{00000000-0005-0000-0000-000068000000}"/>
    <cellStyle name="Обычный 6 2 11 2" xfId="986" xr:uid="{00000000-0005-0000-0000-000069000000}"/>
    <cellStyle name="Обычный 6 2 12" xfId="455" xr:uid="{00000000-0005-0000-0000-00006A000000}"/>
    <cellStyle name="Обычный 6 2 12 2" xfId="1157" xr:uid="{00000000-0005-0000-0000-00006B000000}"/>
    <cellStyle name="Обычный 6 2 13" xfId="635" xr:uid="{00000000-0005-0000-0000-00006C000000}"/>
    <cellStyle name="Обычный 6 2 13 2" xfId="1330" xr:uid="{00000000-0005-0000-0000-00006D000000}"/>
    <cellStyle name="Обычный 6 2 14" xfId="808" xr:uid="{00000000-0005-0000-0000-00006E000000}"/>
    <cellStyle name="Обычный 6 2 2" xfId="54" xr:uid="{00000000-0005-0000-0000-00006F000000}"/>
    <cellStyle name="Обычный 6 2 2 10" xfId="285" xr:uid="{00000000-0005-0000-0000-000070000000}"/>
    <cellStyle name="Обычный 6 2 2 10 2" xfId="987" xr:uid="{00000000-0005-0000-0000-000071000000}"/>
    <cellStyle name="Обычный 6 2 2 11" xfId="456" xr:uid="{00000000-0005-0000-0000-000072000000}"/>
    <cellStyle name="Обычный 6 2 2 11 2" xfId="1158" xr:uid="{00000000-0005-0000-0000-000073000000}"/>
    <cellStyle name="Обычный 6 2 2 12" xfId="636" xr:uid="{00000000-0005-0000-0000-000074000000}"/>
    <cellStyle name="Обычный 6 2 2 12 2" xfId="1331" xr:uid="{00000000-0005-0000-0000-000075000000}"/>
    <cellStyle name="Обычный 6 2 2 13" xfId="809" xr:uid="{00000000-0005-0000-0000-000076000000}"/>
    <cellStyle name="Обычный 6 2 2 2" xfId="118" xr:uid="{00000000-0005-0000-0000-000077000000}"/>
    <cellStyle name="Обычный 6 2 2 2 2" xfId="135" xr:uid="{00000000-0005-0000-0000-000078000000}"/>
    <cellStyle name="Обычный 6 2 2 2 2 2" xfId="139" xr:uid="{00000000-0005-0000-0000-000079000000}"/>
    <cellStyle name="Обычный 6 2 2 2 2 2 2" xfId="140" xr:uid="{00000000-0005-0000-0000-00007A000000}"/>
    <cellStyle name="Обычный 6 2 2 2 2 2 2 2" xfId="312" xr:uid="{00000000-0005-0000-0000-00007B000000}"/>
    <cellStyle name="Обычный 6 2 2 2 2 2 2 2 2" xfId="1014" xr:uid="{00000000-0005-0000-0000-00007C000000}"/>
    <cellStyle name="Обычный 6 2 2 2 2 2 2 3" xfId="483" xr:uid="{00000000-0005-0000-0000-00007D000000}"/>
    <cellStyle name="Обычный 6 2 2 2 2 2 2 3 2" xfId="1185" xr:uid="{00000000-0005-0000-0000-00007E000000}"/>
    <cellStyle name="Обычный 6 2 2 2 2 2 2 4" xfId="640" xr:uid="{00000000-0005-0000-0000-00007F000000}"/>
    <cellStyle name="Обычный 6 2 2 2 2 2 2 4 2" xfId="1335" xr:uid="{00000000-0005-0000-0000-000080000000}"/>
    <cellStyle name="Обычный 6 2 2 2 2 2 2 5" xfId="843" xr:uid="{00000000-0005-0000-0000-000081000000}"/>
    <cellStyle name="Обычный 6 2 2 2 2 2 3" xfId="141" xr:uid="{00000000-0005-0000-0000-000082000000}"/>
    <cellStyle name="Обычный 6 2 2 2 2 2 3 2" xfId="313" xr:uid="{00000000-0005-0000-0000-000083000000}"/>
    <cellStyle name="Обычный 6 2 2 2 2 2 3 2 2" xfId="1015" xr:uid="{00000000-0005-0000-0000-000084000000}"/>
    <cellStyle name="Обычный 6 2 2 2 2 2 3 3" xfId="484" xr:uid="{00000000-0005-0000-0000-000085000000}"/>
    <cellStyle name="Обычный 6 2 2 2 2 2 3 3 2" xfId="1186" xr:uid="{00000000-0005-0000-0000-000086000000}"/>
    <cellStyle name="Обычный 6 2 2 2 2 2 3 4" xfId="641" xr:uid="{00000000-0005-0000-0000-000087000000}"/>
    <cellStyle name="Обычный 6 2 2 2 2 2 3 4 2" xfId="1336" xr:uid="{00000000-0005-0000-0000-000088000000}"/>
    <cellStyle name="Обычный 6 2 2 2 2 2 3 5" xfId="844" xr:uid="{00000000-0005-0000-0000-000089000000}"/>
    <cellStyle name="Обычный 6 2 2 2 2 2 4" xfId="311" xr:uid="{00000000-0005-0000-0000-00008A000000}"/>
    <cellStyle name="Обычный 6 2 2 2 2 2 4 2" xfId="1013" xr:uid="{00000000-0005-0000-0000-00008B000000}"/>
    <cellStyle name="Обычный 6 2 2 2 2 2 5" xfId="482" xr:uid="{00000000-0005-0000-0000-00008C000000}"/>
    <cellStyle name="Обычный 6 2 2 2 2 2 5 2" xfId="1184" xr:uid="{00000000-0005-0000-0000-00008D000000}"/>
    <cellStyle name="Обычный 6 2 2 2 2 2 6" xfId="639" xr:uid="{00000000-0005-0000-0000-00008E000000}"/>
    <cellStyle name="Обычный 6 2 2 2 2 2 6 2" xfId="1334" xr:uid="{00000000-0005-0000-0000-00008F000000}"/>
    <cellStyle name="Обычный 6 2 2 2 2 2 7" xfId="842" xr:uid="{00000000-0005-0000-0000-000090000000}"/>
    <cellStyle name="Обычный 6 2 2 2 2 3" xfId="142" xr:uid="{00000000-0005-0000-0000-000091000000}"/>
    <cellStyle name="Обычный 6 2 2 2 2 3 2" xfId="314" xr:uid="{00000000-0005-0000-0000-000092000000}"/>
    <cellStyle name="Обычный 6 2 2 2 2 3 2 2" xfId="1016" xr:uid="{00000000-0005-0000-0000-000093000000}"/>
    <cellStyle name="Обычный 6 2 2 2 2 3 3" xfId="485" xr:uid="{00000000-0005-0000-0000-000094000000}"/>
    <cellStyle name="Обычный 6 2 2 2 2 3 3 2" xfId="1187" xr:uid="{00000000-0005-0000-0000-000095000000}"/>
    <cellStyle name="Обычный 6 2 2 2 2 3 4" xfId="642" xr:uid="{00000000-0005-0000-0000-000096000000}"/>
    <cellStyle name="Обычный 6 2 2 2 2 3 4 2" xfId="1337" xr:uid="{00000000-0005-0000-0000-000097000000}"/>
    <cellStyle name="Обычный 6 2 2 2 2 3 5" xfId="845" xr:uid="{00000000-0005-0000-0000-000098000000}"/>
    <cellStyle name="Обычный 6 2 2 2 2 4" xfId="143" xr:uid="{00000000-0005-0000-0000-000099000000}"/>
    <cellStyle name="Обычный 6 2 2 2 2 4 2" xfId="315" xr:uid="{00000000-0005-0000-0000-00009A000000}"/>
    <cellStyle name="Обычный 6 2 2 2 2 4 2 2" xfId="1017" xr:uid="{00000000-0005-0000-0000-00009B000000}"/>
    <cellStyle name="Обычный 6 2 2 2 2 4 3" xfId="486" xr:uid="{00000000-0005-0000-0000-00009C000000}"/>
    <cellStyle name="Обычный 6 2 2 2 2 4 3 2" xfId="1188" xr:uid="{00000000-0005-0000-0000-00009D000000}"/>
    <cellStyle name="Обычный 6 2 2 2 2 4 4" xfId="643" xr:uid="{00000000-0005-0000-0000-00009E000000}"/>
    <cellStyle name="Обычный 6 2 2 2 2 4 4 2" xfId="1338" xr:uid="{00000000-0005-0000-0000-00009F000000}"/>
    <cellStyle name="Обычный 6 2 2 2 2 4 5" xfId="846" xr:uid="{00000000-0005-0000-0000-0000A0000000}"/>
    <cellStyle name="Обычный 6 2 2 2 2 5" xfId="307" xr:uid="{00000000-0005-0000-0000-0000A1000000}"/>
    <cellStyle name="Обычный 6 2 2 2 2 5 2" xfId="1009" xr:uid="{00000000-0005-0000-0000-0000A2000000}"/>
    <cellStyle name="Обычный 6 2 2 2 2 6" xfId="478" xr:uid="{00000000-0005-0000-0000-0000A3000000}"/>
    <cellStyle name="Обычный 6 2 2 2 2 6 2" xfId="1180" xr:uid="{00000000-0005-0000-0000-0000A4000000}"/>
    <cellStyle name="Обычный 6 2 2 2 2 7" xfId="638" xr:uid="{00000000-0005-0000-0000-0000A5000000}"/>
    <cellStyle name="Обычный 6 2 2 2 2 7 2" xfId="1333" xr:uid="{00000000-0005-0000-0000-0000A6000000}"/>
    <cellStyle name="Обычный 6 2 2 2 2 8" xfId="838" xr:uid="{00000000-0005-0000-0000-0000A7000000}"/>
    <cellStyle name="Обычный 6 2 2 2 3" xfId="137" xr:uid="{00000000-0005-0000-0000-0000A8000000}"/>
    <cellStyle name="Обычный 6 2 2 2 3 2" xfId="144" xr:uid="{00000000-0005-0000-0000-0000A9000000}"/>
    <cellStyle name="Обычный 6 2 2 2 3 2 2" xfId="316" xr:uid="{00000000-0005-0000-0000-0000AA000000}"/>
    <cellStyle name="Обычный 6 2 2 2 3 2 2 2" xfId="1018" xr:uid="{00000000-0005-0000-0000-0000AB000000}"/>
    <cellStyle name="Обычный 6 2 2 2 3 2 3" xfId="487" xr:uid="{00000000-0005-0000-0000-0000AC000000}"/>
    <cellStyle name="Обычный 6 2 2 2 3 2 3 2" xfId="1189" xr:uid="{00000000-0005-0000-0000-0000AD000000}"/>
    <cellStyle name="Обычный 6 2 2 2 3 2 4" xfId="645" xr:uid="{00000000-0005-0000-0000-0000AE000000}"/>
    <cellStyle name="Обычный 6 2 2 2 3 2 4 2" xfId="1340" xr:uid="{00000000-0005-0000-0000-0000AF000000}"/>
    <cellStyle name="Обычный 6 2 2 2 3 2 5" xfId="847" xr:uid="{00000000-0005-0000-0000-0000B0000000}"/>
    <cellStyle name="Обычный 6 2 2 2 3 3" xfId="145" xr:uid="{00000000-0005-0000-0000-0000B1000000}"/>
    <cellStyle name="Обычный 6 2 2 2 3 3 2" xfId="317" xr:uid="{00000000-0005-0000-0000-0000B2000000}"/>
    <cellStyle name="Обычный 6 2 2 2 3 3 2 2" xfId="1019" xr:uid="{00000000-0005-0000-0000-0000B3000000}"/>
    <cellStyle name="Обычный 6 2 2 2 3 3 3" xfId="488" xr:uid="{00000000-0005-0000-0000-0000B4000000}"/>
    <cellStyle name="Обычный 6 2 2 2 3 3 3 2" xfId="1190" xr:uid="{00000000-0005-0000-0000-0000B5000000}"/>
    <cellStyle name="Обычный 6 2 2 2 3 3 4" xfId="646" xr:uid="{00000000-0005-0000-0000-0000B6000000}"/>
    <cellStyle name="Обычный 6 2 2 2 3 3 4 2" xfId="1341" xr:uid="{00000000-0005-0000-0000-0000B7000000}"/>
    <cellStyle name="Обычный 6 2 2 2 3 3 5" xfId="848" xr:uid="{00000000-0005-0000-0000-0000B8000000}"/>
    <cellStyle name="Обычный 6 2 2 2 3 4" xfId="309" xr:uid="{00000000-0005-0000-0000-0000B9000000}"/>
    <cellStyle name="Обычный 6 2 2 2 3 4 2" xfId="1011" xr:uid="{00000000-0005-0000-0000-0000BA000000}"/>
    <cellStyle name="Обычный 6 2 2 2 3 5" xfId="480" xr:uid="{00000000-0005-0000-0000-0000BB000000}"/>
    <cellStyle name="Обычный 6 2 2 2 3 5 2" xfId="1182" xr:uid="{00000000-0005-0000-0000-0000BC000000}"/>
    <cellStyle name="Обычный 6 2 2 2 3 6" xfId="644" xr:uid="{00000000-0005-0000-0000-0000BD000000}"/>
    <cellStyle name="Обычный 6 2 2 2 3 6 2" xfId="1339" xr:uid="{00000000-0005-0000-0000-0000BE000000}"/>
    <cellStyle name="Обычный 6 2 2 2 3 7" xfId="840" xr:uid="{00000000-0005-0000-0000-0000BF000000}"/>
    <cellStyle name="Обычный 6 2 2 2 4" xfId="146" xr:uid="{00000000-0005-0000-0000-0000C0000000}"/>
    <cellStyle name="Обычный 6 2 2 2 4 2" xfId="318" xr:uid="{00000000-0005-0000-0000-0000C1000000}"/>
    <cellStyle name="Обычный 6 2 2 2 4 2 2" xfId="1020" xr:uid="{00000000-0005-0000-0000-0000C2000000}"/>
    <cellStyle name="Обычный 6 2 2 2 4 3" xfId="489" xr:uid="{00000000-0005-0000-0000-0000C3000000}"/>
    <cellStyle name="Обычный 6 2 2 2 4 3 2" xfId="1191" xr:uid="{00000000-0005-0000-0000-0000C4000000}"/>
    <cellStyle name="Обычный 6 2 2 2 4 4" xfId="647" xr:uid="{00000000-0005-0000-0000-0000C5000000}"/>
    <cellStyle name="Обычный 6 2 2 2 4 4 2" xfId="1342" xr:uid="{00000000-0005-0000-0000-0000C6000000}"/>
    <cellStyle name="Обычный 6 2 2 2 4 5" xfId="849" xr:uid="{00000000-0005-0000-0000-0000C7000000}"/>
    <cellStyle name="Обычный 6 2 2 2 5" xfId="147" xr:uid="{00000000-0005-0000-0000-0000C8000000}"/>
    <cellStyle name="Обычный 6 2 2 2 5 2" xfId="319" xr:uid="{00000000-0005-0000-0000-0000C9000000}"/>
    <cellStyle name="Обычный 6 2 2 2 5 2 2" xfId="1021" xr:uid="{00000000-0005-0000-0000-0000CA000000}"/>
    <cellStyle name="Обычный 6 2 2 2 5 3" xfId="490" xr:uid="{00000000-0005-0000-0000-0000CB000000}"/>
    <cellStyle name="Обычный 6 2 2 2 5 3 2" xfId="1192" xr:uid="{00000000-0005-0000-0000-0000CC000000}"/>
    <cellStyle name="Обычный 6 2 2 2 5 4" xfId="648" xr:uid="{00000000-0005-0000-0000-0000CD000000}"/>
    <cellStyle name="Обычный 6 2 2 2 5 4 2" xfId="1343" xr:uid="{00000000-0005-0000-0000-0000CE000000}"/>
    <cellStyle name="Обычный 6 2 2 2 5 5" xfId="850" xr:uid="{00000000-0005-0000-0000-0000CF000000}"/>
    <cellStyle name="Обычный 6 2 2 2 6" xfId="290" xr:uid="{00000000-0005-0000-0000-0000D0000000}"/>
    <cellStyle name="Обычный 6 2 2 2 6 2" xfId="992" xr:uid="{00000000-0005-0000-0000-0000D1000000}"/>
    <cellStyle name="Обычный 6 2 2 2 7" xfId="461" xr:uid="{00000000-0005-0000-0000-0000D2000000}"/>
    <cellStyle name="Обычный 6 2 2 2 7 2" xfId="1163" xr:uid="{00000000-0005-0000-0000-0000D3000000}"/>
    <cellStyle name="Обычный 6 2 2 2 8" xfId="637" xr:uid="{00000000-0005-0000-0000-0000D4000000}"/>
    <cellStyle name="Обычный 6 2 2 2 8 2" xfId="1332" xr:uid="{00000000-0005-0000-0000-0000D5000000}"/>
    <cellStyle name="Обычный 6 2 2 2 9" xfId="821" xr:uid="{00000000-0005-0000-0000-0000D6000000}"/>
    <cellStyle name="Обычный 6 2 2 3" xfId="130" xr:uid="{00000000-0005-0000-0000-0000D7000000}"/>
    <cellStyle name="Обычный 6 2 2 3 2" xfId="148" xr:uid="{00000000-0005-0000-0000-0000D8000000}"/>
    <cellStyle name="Обычный 6 2 2 3 2 2" xfId="149" xr:uid="{00000000-0005-0000-0000-0000D9000000}"/>
    <cellStyle name="Обычный 6 2 2 3 2 2 2" xfId="321" xr:uid="{00000000-0005-0000-0000-0000DA000000}"/>
    <cellStyle name="Обычный 6 2 2 3 2 2 2 2" xfId="1023" xr:uid="{00000000-0005-0000-0000-0000DB000000}"/>
    <cellStyle name="Обычный 6 2 2 3 2 2 3" xfId="492" xr:uid="{00000000-0005-0000-0000-0000DC000000}"/>
    <cellStyle name="Обычный 6 2 2 3 2 2 3 2" xfId="1194" xr:uid="{00000000-0005-0000-0000-0000DD000000}"/>
    <cellStyle name="Обычный 6 2 2 3 2 2 4" xfId="651" xr:uid="{00000000-0005-0000-0000-0000DE000000}"/>
    <cellStyle name="Обычный 6 2 2 3 2 2 4 2" xfId="1346" xr:uid="{00000000-0005-0000-0000-0000DF000000}"/>
    <cellStyle name="Обычный 6 2 2 3 2 2 5" xfId="852" xr:uid="{00000000-0005-0000-0000-0000E0000000}"/>
    <cellStyle name="Обычный 6 2 2 3 2 3" xfId="150" xr:uid="{00000000-0005-0000-0000-0000E1000000}"/>
    <cellStyle name="Обычный 6 2 2 3 2 3 2" xfId="322" xr:uid="{00000000-0005-0000-0000-0000E2000000}"/>
    <cellStyle name="Обычный 6 2 2 3 2 3 2 2" xfId="1024" xr:uid="{00000000-0005-0000-0000-0000E3000000}"/>
    <cellStyle name="Обычный 6 2 2 3 2 3 3" xfId="493" xr:uid="{00000000-0005-0000-0000-0000E4000000}"/>
    <cellStyle name="Обычный 6 2 2 3 2 3 3 2" xfId="1195" xr:uid="{00000000-0005-0000-0000-0000E5000000}"/>
    <cellStyle name="Обычный 6 2 2 3 2 3 4" xfId="652" xr:uid="{00000000-0005-0000-0000-0000E6000000}"/>
    <cellStyle name="Обычный 6 2 2 3 2 3 4 2" xfId="1347" xr:uid="{00000000-0005-0000-0000-0000E7000000}"/>
    <cellStyle name="Обычный 6 2 2 3 2 3 5" xfId="853" xr:uid="{00000000-0005-0000-0000-0000E8000000}"/>
    <cellStyle name="Обычный 6 2 2 3 2 4" xfId="320" xr:uid="{00000000-0005-0000-0000-0000E9000000}"/>
    <cellStyle name="Обычный 6 2 2 3 2 4 2" xfId="1022" xr:uid="{00000000-0005-0000-0000-0000EA000000}"/>
    <cellStyle name="Обычный 6 2 2 3 2 5" xfId="491" xr:uid="{00000000-0005-0000-0000-0000EB000000}"/>
    <cellStyle name="Обычный 6 2 2 3 2 5 2" xfId="1193" xr:uid="{00000000-0005-0000-0000-0000EC000000}"/>
    <cellStyle name="Обычный 6 2 2 3 2 6" xfId="650" xr:uid="{00000000-0005-0000-0000-0000ED000000}"/>
    <cellStyle name="Обычный 6 2 2 3 2 6 2" xfId="1345" xr:uid="{00000000-0005-0000-0000-0000EE000000}"/>
    <cellStyle name="Обычный 6 2 2 3 2 7" xfId="851" xr:uid="{00000000-0005-0000-0000-0000EF000000}"/>
    <cellStyle name="Обычный 6 2 2 3 3" xfId="151" xr:uid="{00000000-0005-0000-0000-0000F0000000}"/>
    <cellStyle name="Обычный 6 2 2 3 3 2" xfId="323" xr:uid="{00000000-0005-0000-0000-0000F1000000}"/>
    <cellStyle name="Обычный 6 2 2 3 3 2 2" xfId="1025" xr:uid="{00000000-0005-0000-0000-0000F2000000}"/>
    <cellStyle name="Обычный 6 2 2 3 3 3" xfId="494" xr:uid="{00000000-0005-0000-0000-0000F3000000}"/>
    <cellStyle name="Обычный 6 2 2 3 3 3 2" xfId="1196" xr:uid="{00000000-0005-0000-0000-0000F4000000}"/>
    <cellStyle name="Обычный 6 2 2 3 3 4" xfId="653" xr:uid="{00000000-0005-0000-0000-0000F5000000}"/>
    <cellStyle name="Обычный 6 2 2 3 3 4 2" xfId="1348" xr:uid="{00000000-0005-0000-0000-0000F6000000}"/>
    <cellStyle name="Обычный 6 2 2 3 3 5" xfId="854" xr:uid="{00000000-0005-0000-0000-0000F7000000}"/>
    <cellStyle name="Обычный 6 2 2 3 4" xfId="152" xr:uid="{00000000-0005-0000-0000-0000F8000000}"/>
    <cellStyle name="Обычный 6 2 2 3 4 2" xfId="324" xr:uid="{00000000-0005-0000-0000-0000F9000000}"/>
    <cellStyle name="Обычный 6 2 2 3 4 2 2" xfId="1026" xr:uid="{00000000-0005-0000-0000-0000FA000000}"/>
    <cellStyle name="Обычный 6 2 2 3 4 3" xfId="495" xr:uid="{00000000-0005-0000-0000-0000FB000000}"/>
    <cellStyle name="Обычный 6 2 2 3 4 3 2" xfId="1197" xr:uid="{00000000-0005-0000-0000-0000FC000000}"/>
    <cellStyle name="Обычный 6 2 2 3 4 4" xfId="654" xr:uid="{00000000-0005-0000-0000-0000FD000000}"/>
    <cellStyle name="Обычный 6 2 2 3 4 4 2" xfId="1349" xr:uid="{00000000-0005-0000-0000-0000FE000000}"/>
    <cellStyle name="Обычный 6 2 2 3 4 5" xfId="855" xr:uid="{00000000-0005-0000-0000-0000FF000000}"/>
    <cellStyle name="Обычный 6 2 2 3 5" xfId="302" xr:uid="{00000000-0005-0000-0000-000000010000}"/>
    <cellStyle name="Обычный 6 2 2 3 5 2" xfId="1004" xr:uid="{00000000-0005-0000-0000-000001010000}"/>
    <cellStyle name="Обычный 6 2 2 3 6" xfId="473" xr:uid="{00000000-0005-0000-0000-000002010000}"/>
    <cellStyle name="Обычный 6 2 2 3 6 2" xfId="1175" xr:uid="{00000000-0005-0000-0000-000003010000}"/>
    <cellStyle name="Обычный 6 2 2 3 7" xfId="649" xr:uid="{00000000-0005-0000-0000-000004010000}"/>
    <cellStyle name="Обычный 6 2 2 3 7 2" xfId="1344" xr:uid="{00000000-0005-0000-0000-000005010000}"/>
    <cellStyle name="Обычный 6 2 2 3 8" xfId="833" xr:uid="{00000000-0005-0000-0000-000006010000}"/>
    <cellStyle name="Обычный 6 2 2 4" xfId="123" xr:uid="{00000000-0005-0000-0000-000007010000}"/>
    <cellStyle name="Обычный 6 2 2 4 2" xfId="153" xr:uid="{00000000-0005-0000-0000-000008010000}"/>
    <cellStyle name="Обычный 6 2 2 4 2 2" xfId="154" xr:uid="{00000000-0005-0000-0000-000009010000}"/>
    <cellStyle name="Обычный 6 2 2 4 2 2 2" xfId="326" xr:uid="{00000000-0005-0000-0000-00000A010000}"/>
    <cellStyle name="Обычный 6 2 2 4 2 2 2 2" xfId="1028" xr:uid="{00000000-0005-0000-0000-00000B010000}"/>
    <cellStyle name="Обычный 6 2 2 4 2 2 3" xfId="497" xr:uid="{00000000-0005-0000-0000-00000C010000}"/>
    <cellStyle name="Обычный 6 2 2 4 2 2 3 2" xfId="1199" xr:uid="{00000000-0005-0000-0000-00000D010000}"/>
    <cellStyle name="Обычный 6 2 2 4 2 2 4" xfId="657" xr:uid="{00000000-0005-0000-0000-00000E010000}"/>
    <cellStyle name="Обычный 6 2 2 4 2 2 4 2" xfId="1352" xr:uid="{00000000-0005-0000-0000-00000F010000}"/>
    <cellStyle name="Обычный 6 2 2 4 2 2 5" xfId="857" xr:uid="{00000000-0005-0000-0000-000010010000}"/>
    <cellStyle name="Обычный 6 2 2 4 2 3" xfId="155" xr:uid="{00000000-0005-0000-0000-000011010000}"/>
    <cellStyle name="Обычный 6 2 2 4 2 3 2" xfId="327" xr:uid="{00000000-0005-0000-0000-000012010000}"/>
    <cellStyle name="Обычный 6 2 2 4 2 3 2 2" xfId="1029" xr:uid="{00000000-0005-0000-0000-000013010000}"/>
    <cellStyle name="Обычный 6 2 2 4 2 3 3" xfId="498" xr:uid="{00000000-0005-0000-0000-000014010000}"/>
    <cellStyle name="Обычный 6 2 2 4 2 3 3 2" xfId="1200" xr:uid="{00000000-0005-0000-0000-000015010000}"/>
    <cellStyle name="Обычный 6 2 2 4 2 3 4" xfId="658" xr:uid="{00000000-0005-0000-0000-000016010000}"/>
    <cellStyle name="Обычный 6 2 2 4 2 3 4 2" xfId="1353" xr:uid="{00000000-0005-0000-0000-000017010000}"/>
    <cellStyle name="Обычный 6 2 2 4 2 3 5" xfId="858" xr:uid="{00000000-0005-0000-0000-000018010000}"/>
    <cellStyle name="Обычный 6 2 2 4 2 4" xfId="325" xr:uid="{00000000-0005-0000-0000-000019010000}"/>
    <cellStyle name="Обычный 6 2 2 4 2 4 2" xfId="1027" xr:uid="{00000000-0005-0000-0000-00001A010000}"/>
    <cellStyle name="Обычный 6 2 2 4 2 5" xfId="496" xr:uid="{00000000-0005-0000-0000-00001B010000}"/>
    <cellStyle name="Обычный 6 2 2 4 2 5 2" xfId="1198" xr:uid="{00000000-0005-0000-0000-00001C010000}"/>
    <cellStyle name="Обычный 6 2 2 4 2 6" xfId="656" xr:uid="{00000000-0005-0000-0000-00001D010000}"/>
    <cellStyle name="Обычный 6 2 2 4 2 6 2" xfId="1351" xr:uid="{00000000-0005-0000-0000-00001E010000}"/>
    <cellStyle name="Обычный 6 2 2 4 2 7" xfId="856" xr:uid="{00000000-0005-0000-0000-00001F010000}"/>
    <cellStyle name="Обычный 6 2 2 4 3" xfId="156" xr:uid="{00000000-0005-0000-0000-000020010000}"/>
    <cellStyle name="Обычный 6 2 2 4 3 2" xfId="328" xr:uid="{00000000-0005-0000-0000-000021010000}"/>
    <cellStyle name="Обычный 6 2 2 4 3 2 2" xfId="1030" xr:uid="{00000000-0005-0000-0000-000022010000}"/>
    <cellStyle name="Обычный 6 2 2 4 3 3" xfId="499" xr:uid="{00000000-0005-0000-0000-000023010000}"/>
    <cellStyle name="Обычный 6 2 2 4 3 3 2" xfId="1201" xr:uid="{00000000-0005-0000-0000-000024010000}"/>
    <cellStyle name="Обычный 6 2 2 4 3 4" xfId="659" xr:uid="{00000000-0005-0000-0000-000025010000}"/>
    <cellStyle name="Обычный 6 2 2 4 3 4 2" xfId="1354" xr:uid="{00000000-0005-0000-0000-000026010000}"/>
    <cellStyle name="Обычный 6 2 2 4 3 5" xfId="859" xr:uid="{00000000-0005-0000-0000-000027010000}"/>
    <cellStyle name="Обычный 6 2 2 4 4" xfId="157" xr:uid="{00000000-0005-0000-0000-000028010000}"/>
    <cellStyle name="Обычный 6 2 2 4 4 2" xfId="329" xr:uid="{00000000-0005-0000-0000-000029010000}"/>
    <cellStyle name="Обычный 6 2 2 4 4 2 2" xfId="1031" xr:uid="{00000000-0005-0000-0000-00002A010000}"/>
    <cellStyle name="Обычный 6 2 2 4 4 3" xfId="500" xr:uid="{00000000-0005-0000-0000-00002B010000}"/>
    <cellStyle name="Обычный 6 2 2 4 4 3 2" xfId="1202" xr:uid="{00000000-0005-0000-0000-00002C010000}"/>
    <cellStyle name="Обычный 6 2 2 4 4 4" xfId="660" xr:uid="{00000000-0005-0000-0000-00002D010000}"/>
    <cellStyle name="Обычный 6 2 2 4 4 4 2" xfId="1355" xr:uid="{00000000-0005-0000-0000-00002E010000}"/>
    <cellStyle name="Обычный 6 2 2 4 4 5" xfId="860" xr:uid="{00000000-0005-0000-0000-00002F010000}"/>
    <cellStyle name="Обычный 6 2 2 4 5" xfId="295" xr:uid="{00000000-0005-0000-0000-000030010000}"/>
    <cellStyle name="Обычный 6 2 2 4 5 2" xfId="997" xr:uid="{00000000-0005-0000-0000-000031010000}"/>
    <cellStyle name="Обычный 6 2 2 4 6" xfId="466" xr:uid="{00000000-0005-0000-0000-000032010000}"/>
    <cellStyle name="Обычный 6 2 2 4 6 2" xfId="1168" xr:uid="{00000000-0005-0000-0000-000033010000}"/>
    <cellStyle name="Обычный 6 2 2 4 7" xfId="655" xr:uid="{00000000-0005-0000-0000-000034010000}"/>
    <cellStyle name="Обычный 6 2 2 4 7 2" xfId="1350" xr:uid="{00000000-0005-0000-0000-000035010000}"/>
    <cellStyle name="Обычный 6 2 2 4 8" xfId="826" xr:uid="{00000000-0005-0000-0000-000036010000}"/>
    <cellStyle name="Обычный 6 2 2 5" xfId="158" xr:uid="{00000000-0005-0000-0000-000037010000}"/>
    <cellStyle name="Обычный 6 2 2 5 2" xfId="159" xr:uid="{00000000-0005-0000-0000-000038010000}"/>
    <cellStyle name="Обычный 6 2 2 5 2 2" xfId="331" xr:uid="{00000000-0005-0000-0000-000039010000}"/>
    <cellStyle name="Обычный 6 2 2 5 2 2 2" xfId="1033" xr:uid="{00000000-0005-0000-0000-00003A010000}"/>
    <cellStyle name="Обычный 6 2 2 5 2 3" xfId="502" xr:uid="{00000000-0005-0000-0000-00003B010000}"/>
    <cellStyle name="Обычный 6 2 2 5 2 3 2" xfId="1204" xr:uid="{00000000-0005-0000-0000-00003C010000}"/>
    <cellStyle name="Обычный 6 2 2 5 2 4" xfId="662" xr:uid="{00000000-0005-0000-0000-00003D010000}"/>
    <cellStyle name="Обычный 6 2 2 5 2 4 2" xfId="1357" xr:uid="{00000000-0005-0000-0000-00003E010000}"/>
    <cellStyle name="Обычный 6 2 2 5 2 5" xfId="862" xr:uid="{00000000-0005-0000-0000-00003F010000}"/>
    <cellStyle name="Обычный 6 2 2 5 3" xfId="160" xr:uid="{00000000-0005-0000-0000-000040010000}"/>
    <cellStyle name="Обычный 6 2 2 5 3 2" xfId="332" xr:uid="{00000000-0005-0000-0000-000041010000}"/>
    <cellStyle name="Обычный 6 2 2 5 3 2 2" xfId="1034" xr:uid="{00000000-0005-0000-0000-000042010000}"/>
    <cellStyle name="Обычный 6 2 2 5 3 3" xfId="503" xr:uid="{00000000-0005-0000-0000-000043010000}"/>
    <cellStyle name="Обычный 6 2 2 5 3 3 2" xfId="1205" xr:uid="{00000000-0005-0000-0000-000044010000}"/>
    <cellStyle name="Обычный 6 2 2 5 3 4" xfId="663" xr:uid="{00000000-0005-0000-0000-000045010000}"/>
    <cellStyle name="Обычный 6 2 2 5 3 4 2" xfId="1358" xr:uid="{00000000-0005-0000-0000-000046010000}"/>
    <cellStyle name="Обычный 6 2 2 5 3 5" xfId="863" xr:uid="{00000000-0005-0000-0000-000047010000}"/>
    <cellStyle name="Обычный 6 2 2 5 4" xfId="330" xr:uid="{00000000-0005-0000-0000-000048010000}"/>
    <cellStyle name="Обычный 6 2 2 5 4 2" xfId="1032" xr:uid="{00000000-0005-0000-0000-000049010000}"/>
    <cellStyle name="Обычный 6 2 2 5 5" xfId="501" xr:uid="{00000000-0005-0000-0000-00004A010000}"/>
    <cellStyle name="Обычный 6 2 2 5 5 2" xfId="1203" xr:uid="{00000000-0005-0000-0000-00004B010000}"/>
    <cellStyle name="Обычный 6 2 2 5 6" xfId="661" xr:uid="{00000000-0005-0000-0000-00004C010000}"/>
    <cellStyle name="Обычный 6 2 2 5 6 2" xfId="1356" xr:uid="{00000000-0005-0000-0000-00004D010000}"/>
    <cellStyle name="Обычный 6 2 2 5 7" xfId="861" xr:uid="{00000000-0005-0000-0000-00004E010000}"/>
    <cellStyle name="Обычный 6 2 2 6" xfId="161" xr:uid="{00000000-0005-0000-0000-00004F010000}"/>
    <cellStyle name="Обычный 6 2 2 6 2" xfId="333" xr:uid="{00000000-0005-0000-0000-000050010000}"/>
    <cellStyle name="Обычный 6 2 2 6 2 2" xfId="1035" xr:uid="{00000000-0005-0000-0000-000051010000}"/>
    <cellStyle name="Обычный 6 2 2 6 3" xfId="504" xr:uid="{00000000-0005-0000-0000-000052010000}"/>
    <cellStyle name="Обычный 6 2 2 6 3 2" xfId="1206" xr:uid="{00000000-0005-0000-0000-000053010000}"/>
    <cellStyle name="Обычный 6 2 2 6 4" xfId="664" xr:uid="{00000000-0005-0000-0000-000054010000}"/>
    <cellStyle name="Обычный 6 2 2 6 4 2" xfId="1359" xr:uid="{00000000-0005-0000-0000-000055010000}"/>
    <cellStyle name="Обычный 6 2 2 6 5" xfId="864" xr:uid="{00000000-0005-0000-0000-000056010000}"/>
    <cellStyle name="Обычный 6 2 2 7" xfId="162" xr:uid="{00000000-0005-0000-0000-000057010000}"/>
    <cellStyle name="Обычный 6 2 2 7 2" xfId="334" xr:uid="{00000000-0005-0000-0000-000058010000}"/>
    <cellStyle name="Обычный 6 2 2 7 2 2" xfId="1036" xr:uid="{00000000-0005-0000-0000-000059010000}"/>
    <cellStyle name="Обычный 6 2 2 7 3" xfId="505" xr:uid="{00000000-0005-0000-0000-00005A010000}"/>
    <cellStyle name="Обычный 6 2 2 7 3 2" xfId="1207" xr:uid="{00000000-0005-0000-0000-00005B010000}"/>
    <cellStyle name="Обычный 6 2 2 7 4" xfId="665" xr:uid="{00000000-0005-0000-0000-00005C010000}"/>
    <cellStyle name="Обычный 6 2 2 7 4 2" xfId="1360" xr:uid="{00000000-0005-0000-0000-00005D010000}"/>
    <cellStyle name="Обычный 6 2 2 7 5" xfId="865" xr:uid="{00000000-0005-0000-0000-00005E010000}"/>
    <cellStyle name="Обычный 6 2 2 8" xfId="163" xr:uid="{00000000-0005-0000-0000-00005F010000}"/>
    <cellStyle name="Обычный 6 2 2 8 2" xfId="335" xr:uid="{00000000-0005-0000-0000-000060010000}"/>
    <cellStyle name="Обычный 6 2 2 8 2 2" xfId="1037" xr:uid="{00000000-0005-0000-0000-000061010000}"/>
    <cellStyle name="Обычный 6 2 2 8 3" xfId="506" xr:uid="{00000000-0005-0000-0000-000062010000}"/>
    <cellStyle name="Обычный 6 2 2 8 3 2" xfId="1208" xr:uid="{00000000-0005-0000-0000-000063010000}"/>
    <cellStyle name="Обычный 6 2 2 8 4" xfId="666" xr:uid="{00000000-0005-0000-0000-000064010000}"/>
    <cellStyle name="Обычный 6 2 2 8 4 2" xfId="1361" xr:uid="{00000000-0005-0000-0000-000065010000}"/>
    <cellStyle name="Обычный 6 2 2 8 5" xfId="866" xr:uid="{00000000-0005-0000-0000-000066010000}"/>
    <cellStyle name="Обычный 6 2 2 9" xfId="112" xr:uid="{00000000-0005-0000-0000-000067010000}"/>
    <cellStyle name="Обычный 6 2 2 9 2" xfId="816" xr:uid="{00000000-0005-0000-0000-000068010000}"/>
    <cellStyle name="Обычный 6 2 3" xfId="102" xr:uid="{00000000-0005-0000-0000-000069010000}"/>
    <cellStyle name="Обычный 6 2 3 10" xfId="287" xr:uid="{00000000-0005-0000-0000-00006A010000}"/>
    <cellStyle name="Обычный 6 2 3 10 2" xfId="989" xr:uid="{00000000-0005-0000-0000-00006B010000}"/>
    <cellStyle name="Обычный 6 2 3 11" xfId="458" xr:uid="{00000000-0005-0000-0000-00006C010000}"/>
    <cellStyle name="Обычный 6 2 3 11 2" xfId="1160" xr:uid="{00000000-0005-0000-0000-00006D010000}"/>
    <cellStyle name="Обычный 6 2 3 12" xfId="629" xr:uid="{00000000-0005-0000-0000-00006E010000}"/>
    <cellStyle name="Обычный 6 2 3 12 2" xfId="1327" xr:uid="{00000000-0005-0000-0000-00006F010000}"/>
    <cellStyle name="Обычный 6 2 3 13" xfId="811" xr:uid="{00000000-0005-0000-0000-000070010000}"/>
    <cellStyle name="Обычный 6 2 3 2" xfId="117" xr:uid="{00000000-0005-0000-0000-000071010000}"/>
    <cellStyle name="Обычный 6 2 3 2 2" xfId="134" xr:uid="{00000000-0005-0000-0000-000072010000}"/>
    <cellStyle name="Обычный 6 2 3 2 2 2" xfId="164" xr:uid="{00000000-0005-0000-0000-000073010000}"/>
    <cellStyle name="Обычный 6 2 3 2 2 2 2" xfId="165" xr:uid="{00000000-0005-0000-0000-000074010000}"/>
    <cellStyle name="Обычный 6 2 3 2 2 2 2 2" xfId="337" xr:uid="{00000000-0005-0000-0000-000075010000}"/>
    <cellStyle name="Обычный 6 2 3 2 2 2 2 2 2" xfId="1039" xr:uid="{00000000-0005-0000-0000-000076010000}"/>
    <cellStyle name="Обычный 6 2 3 2 2 2 2 3" xfId="508" xr:uid="{00000000-0005-0000-0000-000077010000}"/>
    <cellStyle name="Обычный 6 2 3 2 2 2 2 3 2" xfId="1210" xr:uid="{00000000-0005-0000-0000-000078010000}"/>
    <cellStyle name="Обычный 6 2 3 2 2 2 2 4" xfId="670" xr:uid="{00000000-0005-0000-0000-000079010000}"/>
    <cellStyle name="Обычный 6 2 3 2 2 2 2 4 2" xfId="1365" xr:uid="{00000000-0005-0000-0000-00007A010000}"/>
    <cellStyle name="Обычный 6 2 3 2 2 2 2 5" xfId="868" xr:uid="{00000000-0005-0000-0000-00007B010000}"/>
    <cellStyle name="Обычный 6 2 3 2 2 2 3" xfId="166" xr:uid="{00000000-0005-0000-0000-00007C010000}"/>
    <cellStyle name="Обычный 6 2 3 2 2 2 3 2" xfId="338" xr:uid="{00000000-0005-0000-0000-00007D010000}"/>
    <cellStyle name="Обычный 6 2 3 2 2 2 3 2 2" xfId="1040" xr:uid="{00000000-0005-0000-0000-00007E010000}"/>
    <cellStyle name="Обычный 6 2 3 2 2 2 3 3" xfId="509" xr:uid="{00000000-0005-0000-0000-00007F010000}"/>
    <cellStyle name="Обычный 6 2 3 2 2 2 3 3 2" xfId="1211" xr:uid="{00000000-0005-0000-0000-000080010000}"/>
    <cellStyle name="Обычный 6 2 3 2 2 2 3 4" xfId="671" xr:uid="{00000000-0005-0000-0000-000081010000}"/>
    <cellStyle name="Обычный 6 2 3 2 2 2 3 4 2" xfId="1366" xr:uid="{00000000-0005-0000-0000-000082010000}"/>
    <cellStyle name="Обычный 6 2 3 2 2 2 3 5" xfId="869" xr:uid="{00000000-0005-0000-0000-000083010000}"/>
    <cellStyle name="Обычный 6 2 3 2 2 2 4" xfId="336" xr:uid="{00000000-0005-0000-0000-000084010000}"/>
    <cellStyle name="Обычный 6 2 3 2 2 2 4 2" xfId="1038" xr:uid="{00000000-0005-0000-0000-000085010000}"/>
    <cellStyle name="Обычный 6 2 3 2 2 2 5" xfId="507" xr:uid="{00000000-0005-0000-0000-000086010000}"/>
    <cellStyle name="Обычный 6 2 3 2 2 2 5 2" xfId="1209" xr:uid="{00000000-0005-0000-0000-000087010000}"/>
    <cellStyle name="Обычный 6 2 3 2 2 2 6" xfId="669" xr:uid="{00000000-0005-0000-0000-000088010000}"/>
    <cellStyle name="Обычный 6 2 3 2 2 2 6 2" xfId="1364" xr:uid="{00000000-0005-0000-0000-000089010000}"/>
    <cellStyle name="Обычный 6 2 3 2 2 2 7" xfId="867" xr:uid="{00000000-0005-0000-0000-00008A010000}"/>
    <cellStyle name="Обычный 6 2 3 2 2 3" xfId="167" xr:uid="{00000000-0005-0000-0000-00008B010000}"/>
    <cellStyle name="Обычный 6 2 3 2 2 3 2" xfId="339" xr:uid="{00000000-0005-0000-0000-00008C010000}"/>
    <cellStyle name="Обычный 6 2 3 2 2 3 2 2" xfId="1041" xr:uid="{00000000-0005-0000-0000-00008D010000}"/>
    <cellStyle name="Обычный 6 2 3 2 2 3 3" xfId="510" xr:uid="{00000000-0005-0000-0000-00008E010000}"/>
    <cellStyle name="Обычный 6 2 3 2 2 3 3 2" xfId="1212" xr:uid="{00000000-0005-0000-0000-00008F010000}"/>
    <cellStyle name="Обычный 6 2 3 2 2 3 4" xfId="672" xr:uid="{00000000-0005-0000-0000-000090010000}"/>
    <cellStyle name="Обычный 6 2 3 2 2 3 4 2" xfId="1367" xr:uid="{00000000-0005-0000-0000-000091010000}"/>
    <cellStyle name="Обычный 6 2 3 2 2 3 5" xfId="870" xr:uid="{00000000-0005-0000-0000-000092010000}"/>
    <cellStyle name="Обычный 6 2 3 2 2 4" xfId="168" xr:uid="{00000000-0005-0000-0000-000093010000}"/>
    <cellStyle name="Обычный 6 2 3 2 2 4 2" xfId="340" xr:uid="{00000000-0005-0000-0000-000094010000}"/>
    <cellStyle name="Обычный 6 2 3 2 2 4 2 2" xfId="1042" xr:uid="{00000000-0005-0000-0000-000095010000}"/>
    <cellStyle name="Обычный 6 2 3 2 2 4 3" xfId="511" xr:uid="{00000000-0005-0000-0000-000096010000}"/>
    <cellStyle name="Обычный 6 2 3 2 2 4 3 2" xfId="1213" xr:uid="{00000000-0005-0000-0000-000097010000}"/>
    <cellStyle name="Обычный 6 2 3 2 2 4 4" xfId="673" xr:uid="{00000000-0005-0000-0000-000098010000}"/>
    <cellStyle name="Обычный 6 2 3 2 2 4 4 2" xfId="1368" xr:uid="{00000000-0005-0000-0000-000099010000}"/>
    <cellStyle name="Обычный 6 2 3 2 2 4 5" xfId="871" xr:uid="{00000000-0005-0000-0000-00009A010000}"/>
    <cellStyle name="Обычный 6 2 3 2 2 5" xfId="306" xr:uid="{00000000-0005-0000-0000-00009B010000}"/>
    <cellStyle name="Обычный 6 2 3 2 2 5 2" xfId="1008" xr:uid="{00000000-0005-0000-0000-00009C010000}"/>
    <cellStyle name="Обычный 6 2 3 2 2 6" xfId="477" xr:uid="{00000000-0005-0000-0000-00009D010000}"/>
    <cellStyle name="Обычный 6 2 3 2 2 6 2" xfId="1179" xr:uid="{00000000-0005-0000-0000-00009E010000}"/>
    <cellStyle name="Обычный 6 2 3 2 2 7" xfId="668" xr:uid="{00000000-0005-0000-0000-00009F010000}"/>
    <cellStyle name="Обычный 6 2 3 2 2 7 2" xfId="1363" xr:uid="{00000000-0005-0000-0000-0000A0010000}"/>
    <cellStyle name="Обычный 6 2 3 2 2 8" xfId="837" xr:uid="{00000000-0005-0000-0000-0000A1010000}"/>
    <cellStyle name="Обычный 6 2 3 2 3" xfId="136" xr:uid="{00000000-0005-0000-0000-0000A2010000}"/>
    <cellStyle name="Обычный 6 2 3 2 3 2" xfId="169" xr:uid="{00000000-0005-0000-0000-0000A3010000}"/>
    <cellStyle name="Обычный 6 2 3 2 3 2 2" xfId="341" xr:uid="{00000000-0005-0000-0000-0000A4010000}"/>
    <cellStyle name="Обычный 6 2 3 2 3 2 2 2" xfId="1043" xr:uid="{00000000-0005-0000-0000-0000A5010000}"/>
    <cellStyle name="Обычный 6 2 3 2 3 2 3" xfId="512" xr:uid="{00000000-0005-0000-0000-0000A6010000}"/>
    <cellStyle name="Обычный 6 2 3 2 3 2 3 2" xfId="1214" xr:uid="{00000000-0005-0000-0000-0000A7010000}"/>
    <cellStyle name="Обычный 6 2 3 2 3 2 4" xfId="675" xr:uid="{00000000-0005-0000-0000-0000A8010000}"/>
    <cellStyle name="Обычный 6 2 3 2 3 2 4 2" xfId="1370" xr:uid="{00000000-0005-0000-0000-0000A9010000}"/>
    <cellStyle name="Обычный 6 2 3 2 3 2 5" xfId="872" xr:uid="{00000000-0005-0000-0000-0000AA010000}"/>
    <cellStyle name="Обычный 6 2 3 2 3 3" xfId="170" xr:uid="{00000000-0005-0000-0000-0000AB010000}"/>
    <cellStyle name="Обычный 6 2 3 2 3 3 2" xfId="342" xr:uid="{00000000-0005-0000-0000-0000AC010000}"/>
    <cellStyle name="Обычный 6 2 3 2 3 3 2 2" xfId="1044" xr:uid="{00000000-0005-0000-0000-0000AD010000}"/>
    <cellStyle name="Обычный 6 2 3 2 3 3 3" xfId="513" xr:uid="{00000000-0005-0000-0000-0000AE010000}"/>
    <cellStyle name="Обычный 6 2 3 2 3 3 3 2" xfId="1215" xr:uid="{00000000-0005-0000-0000-0000AF010000}"/>
    <cellStyle name="Обычный 6 2 3 2 3 3 4" xfId="676" xr:uid="{00000000-0005-0000-0000-0000B0010000}"/>
    <cellStyle name="Обычный 6 2 3 2 3 3 4 2" xfId="1371" xr:uid="{00000000-0005-0000-0000-0000B1010000}"/>
    <cellStyle name="Обычный 6 2 3 2 3 3 5" xfId="873" xr:uid="{00000000-0005-0000-0000-0000B2010000}"/>
    <cellStyle name="Обычный 6 2 3 2 3 4" xfId="308" xr:uid="{00000000-0005-0000-0000-0000B3010000}"/>
    <cellStyle name="Обычный 6 2 3 2 3 4 2" xfId="1010" xr:uid="{00000000-0005-0000-0000-0000B4010000}"/>
    <cellStyle name="Обычный 6 2 3 2 3 5" xfId="479" xr:uid="{00000000-0005-0000-0000-0000B5010000}"/>
    <cellStyle name="Обычный 6 2 3 2 3 5 2" xfId="1181" xr:uid="{00000000-0005-0000-0000-0000B6010000}"/>
    <cellStyle name="Обычный 6 2 3 2 3 6" xfId="674" xr:uid="{00000000-0005-0000-0000-0000B7010000}"/>
    <cellStyle name="Обычный 6 2 3 2 3 6 2" xfId="1369" xr:uid="{00000000-0005-0000-0000-0000B8010000}"/>
    <cellStyle name="Обычный 6 2 3 2 3 7" xfId="839" xr:uid="{00000000-0005-0000-0000-0000B9010000}"/>
    <cellStyle name="Обычный 6 2 3 2 4" xfId="171" xr:uid="{00000000-0005-0000-0000-0000BA010000}"/>
    <cellStyle name="Обычный 6 2 3 2 4 2" xfId="343" xr:uid="{00000000-0005-0000-0000-0000BB010000}"/>
    <cellStyle name="Обычный 6 2 3 2 4 2 2" xfId="1045" xr:uid="{00000000-0005-0000-0000-0000BC010000}"/>
    <cellStyle name="Обычный 6 2 3 2 4 3" xfId="514" xr:uid="{00000000-0005-0000-0000-0000BD010000}"/>
    <cellStyle name="Обычный 6 2 3 2 4 3 2" xfId="1216" xr:uid="{00000000-0005-0000-0000-0000BE010000}"/>
    <cellStyle name="Обычный 6 2 3 2 4 4" xfId="677" xr:uid="{00000000-0005-0000-0000-0000BF010000}"/>
    <cellStyle name="Обычный 6 2 3 2 4 4 2" xfId="1372" xr:uid="{00000000-0005-0000-0000-0000C0010000}"/>
    <cellStyle name="Обычный 6 2 3 2 4 5" xfId="874" xr:uid="{00000000-0005-0000-0000-0000C1010000}"/>
    <cellStyle name="Обычный 6 2 3 2 5" xfId="172" xr:uid="{00000000-0005-0000-0000-0000C2010000}"/>
    <cellStyle name="Обычный 6 2 3 2 5 2" xfId="344" xr:uid="{00000000-0005-0000-0000-0000C3010000}"/>
    <cellStyle name="Обычный 6 2 3 2 5 2 2" xfId="1046" xr:uid="{00000000-0005-0000-0000-0000C4010000}"/>
    <cellStyle name="Обычный 6 2 3 2 5 3" xfId="515" xr:uid="{00000000-0005-0000-0000-0000C5010000}"/>
    <cellStyle name="Обычный 6 2 3 2 5 3 2" xfId="1217" xr:uid="{00000000-0005-0000-0000-0000C6010000}"/>
    <cellStyle name="Обычный 6 2 3 2 5 4" xfId="678" xr:uid="{00000000-0005-0000-0000-0000C7010000}"/>
    <cellStyle name="Обычный 6 2 3 2 5 4 2" xfId="1373" xr:uid="{00000000-0005-0000-0000-0000C8010000}"/>
    <cellStyle name="Обычный 6 2 3 2 5 5" xfId="875" xr:uid="{00000000-0005-0000-0000-0000C9010000}"/>
    <cellStyle name="Обычный 6 2 3 2 6" xfId="289" xr:uid="{00000000-0005-0000-0000-0000CA010000}"/>
    <cellStyle name="Обычный 6 2 3 2 6 2" xfId="991" xr:uid="{00000000-0005-0000-0000-0000CB010000}"/>
    <cellStyle name="Обычный 6 2 3 2 7" xfId="460" xr:uid="{00000000-0005-0000-0000-0000CC010000}"/>
    <cellStyle name="Обычный 6 2 3 2 7 2" xfId="1162" xr:uid="{00000000-0005-0000-0000-0000CD010000}"/>
    <cellStyle name="Обычный 6 2 3 2 8" xfId="667" xr:uid="{00000000-0005-0000-0000-0000CE010000}"/>
    <cellStyle name="Обычный 6 2 3 2 8 2" xfId="1362" xr:uid="{00000000-0005-0000-0000-0000CF010000}"/>
    <cellStyle name="Обычный 6 2 3 2 9" xfId="820" xr:uid="{00000000-0005-0000-0000-0000D0010000}"/>
    <cellStyle name="Обычный 6 2 3 3" xfId="132" xr:uid="{00000000-0005-0000-0000-0000D1010000}"/>
    <cellStyle name="Обычный 6 2 3 3 2" xfId="173" xr:uid="{00000000-0005-0000-0000-0000D2010000}"/>
    <cellStyle name="Обычный 6 2 3 3 2 2" xfId="174" xr:uid="{00000000-0005-0000-0000-0000D3010000}"/>
    <cellStyle name="Обычный 6 2 3 3 2 2 2" xfId="346" xr:uid="{00000000-0005-0000-0000-0000D4010000}"/>
    <cellStyle name="Обычный 6 2 3 3 2 2 2 2" xfId="1048" xr:uid="{00000000-0005-0000-0000-0000D5010000}"/>
    <cellStyle name="Обычный 6 2 3 3 2 2 3" xfId="517" xr:uid="{00000000-0005-0000-0000-0000D6010000}"/>
    <cellStyle name="Обычный 6 2 3 3 2 2 3 2" xfId="1219" xr:uid="{00000000-0005-0000-0000-0000D7010000}"/>
    <cellStyle name="Обычный 6 2 3 3 2 2 4" xfId="681" xr:uid="{00000000-0005-0000-0000-0000D8010000}"/>
    <cellStyle name="Обычный 6 2 3 3 2 2 4 2" xfId="1376" xr:uid="{00000000-0005-0000-0000-0000D9010000}"/>
    <cellStyle name="Обычный 6 2 3 3 2 2 5" xfId="877" xr:uid="{00000000-0005-0000-0000-0000DA010000}"/>
    <cellStyle name="Обычный 6 2 3 3 2 3" xfId="175" xr:uid="{00000000-0005-0000-0000-0000DB010000}"/>
    <cellStyle name="Обычный 6 2 3 3 2 3 2" xfId="347" xr:uid="{00000000-0005-0000-0000-0000DC010000}"/>
    <cellStyle name="Обычный 6 2 3 3 2 3 2 2" xfId="1049" xr:uid="{00000000-0005-0000-0000-0000DD010000}"/>
    <cellStyle name="Обычный 6 2 3 3 2 3 3" xfId="518" xr:uid="{00000000-0005-0000-0000-0000DE010000}"/>
    <cellStyle name="Обычный 6 2 3 3 2 3 3 2" xfId="1220" xr:uid="{00000000-0005-0000-0000-0000DF010000}"/>
    <cellStyle name="Обычный 6 2 3 3 2 3 4" xfId="682" xr:uid="{00000000-0005-0000-0000-0000E0010000}"/>
    <cellStyle name="Обычный 6 2 3 3 2 3 4 2" xfId="1377" xr:uid="{00000000-0005-0000-0000-0000E1010000}"/>
    <cellStyle name="Обычный 6 2 3 3 2 3 5" xfId="878" xr:uid="{00000000-0005-0000-0000-0000E2010000}"/>
    <cellStyle name="Обычный 6 2 3 3 2 4" xfId="345" xr:uid="{00000000-0005-0000-0000-0000E3010000}"/>
    <cellStyle name="Обычный 6 2 3 3 2 4 2" xfId="1047" xr:uid="{00000000-0005-0000-0000-0000E4010000}"/>
    <cellStyle name="Обычный 6 2 3 3 2 5" xfId="516" xr:uid="{00000000-0005-0000-0000-0000E5010000}"/>
    <cellStyle name="Обычный 6 2 3 3 2 5 2" xfId="1218" xr:uid="{00000000-0005-0000-0000-0000E6010000}"/>
    <cellStyle name="Обычный 6 2 3 3 2 6" xfId="680" xr:uid="{00000000-0005-0000-0000-0000E7010000}"/>
    <cellStyle name="Обычный 6 2 3 3 2 6 2" xfId="1375" xr:uid="{00000000-0005-0000-0000-0000E8010000}"/>
    <cellStyle name="Обычный 6 2 3 3 2 7" xfId="876" xr:uid="{00000000-0005-0000-0000-0000E9010000}"/>
    <cellStyle name="Обычный 6 2 3 3 3" xfId="176" xr:uid="{00000000-0005-0000-0000-0000EA010000}"/>
    <cellStyle name="Обычный 6 2 3 3 3 2" xfId="348" xr:uid="{00000000-0005-0000-0000-0000EB010000}"/>
    <cellStyle name="Обычный 6 2 3 3 3 2 2" xfId="1050" xr:uid="{00000000-0005-0000-0000-0000EC010000}"/>
    <cellStyle name="Обычный 6 2 3 3 3 3" xfId="519" xr:uid="{00000000-0005-0000-0000-0000ED010000}"/>
    <cellStyle name="Обычный 6 2 3 3 3 3 2" xfId="1221" xr:uid="{00000000-0005-0000-0000-0000EE010000}"/>
    <cellStyle name="Обычный 6 2 3 3 3 4" xfId="683" xr:uid="{00000000-0005-0000-0000-0000EF010000}"/>
    <cellStyle name="Обычный 6 2 3 3 3 4 2" xfId="1378" xr:uid="{00000000-0005-0000-0000-0000F0010000}"/>
    <cellStyle name="Обычный 6 2 3 3 3 5" xfId="879" xr:uid="{00000000-0005-0000-0000-0000F1010000}"/>
    <cellStyle name="Обычный 6 2 3 3 4" xfId="177" xr:uid="{00000000-0005-0000-0000-0000F2010000}"/>
    <cellStyle name="Обычный 6 2 3 3 4 2" xfId="349" xr:uid="{00000000-0005-0000-0000-0000F3010000}"/>
    <cellStyle name="Обычный 6 2 3 3 4 2 2" xfId="1051" xr:uid="{00000000-0005-0000-0000-0000F4010000}"/>
    <cellStyle name="Обычный 6 2 3 3 4 3" xfId="520" xr:uid="{00000000-0005-0000-0000-0000F5010000}"/>
    <cellStyle name="Обычный 6 2 3 3 4 3 2" xfId="1222" xr:uid="{00000000-0005-0000-0000-0000F6010000}"/>
    <cellStyle name="Обычный 6 2 3 3 4 4" xfId="684" xr:uid="{00000000-0005-0000-0000-0000F7010000}"/>
    <cellStyle name="Обычный 6 2 3 3 4 4 2" xfId="1379" xr:uid="{00000000-0005-0000-0000-0000F8010000}"/>
    <cellStyle name="Обычный 6 2 3 3 4 5" xfId="880" xr:uid="{00000000-0005-0000-0000-0000F9010000}"/>
    <cellStyle name="Обычный 6 2 3 3 5" xfId="304" xr:uid="{00000000-0005-0000-0000-0000FA010000}"/>
    <cellStyle name="Обычный 6 2 3 3 5 2" xfId="1006" xr:uid="{00000000-0005-0000-0000-0000FB010000}"/>
    <cellStyle name="Обычный 6 2 3 3 6" xfId="475" xr:uid="{00000000-0005-0000-0000-0000FC010000}"/>
    <cellStyle name="Обычный 6 2 3 3 6 2" xfId="1177" xr:uid="{00000000-0005-0000-0000-0000FD010000}"/>
    <cellStyle name="Обычный 6 2 3 3 7" xfId="679" xr:uid="{00000000-0005-0000-0000-0000FE010000}"/>
    <cellStyle name="Обычный 6 2 3 3 7 2" xfId="1374" xr:uid="{00000000-0005-0000-0000-0000FF010000}"/>
    <cellStyle name="Обычный 6 2 3 3 8" xfId="835" xr:uid="{00000000-0005-0000-0000-000000020000}"/>
    <cellStyle name="Обычный 6 2 3 4" xfId="125" xr:uid="{00000000-0005-0000-0000-000001020000}"/>
    <cellStyle name="Обычный 6 2 3 4 2" xfId="178" xr:uid="{00000000-0005-0000-0000-000002020000}"/>
    <cellStyle name="Обычный 6 2 3 4 2 2" xfId="179" xr:uid="{00000000-0005-0000-0000-000003020000}"/>
    <cellStyle name="Обычный 6 2 3 4 2 2 2" xfId="351" xr:uid="{00000000-0005-0000-0000-000004020000}"/>
    <cellStyle name="Обычный 6 2 3 4 2 2 2 2" xfId="1053" xr:uid="{00000000-0005-0000-0000-000005020000}"/>
    <cellStyle name="Обычный 6 2 3 4 2 2 3" xfId="522" xr:uid="{00000000-0005-0000-0000-000006020000}"/>
    <cellStyle name="Обычный 6 2 3 4 2 2 3 2" xfId="1224" xr:uid="{00000000-0005-0000-0000-000007020000}"/>
    <cellStyle name="Обычный 6 2 3 4 2 2 4" xfId="687" xr:uid="{00000000-0005-0000-0000-000008020000}"/>
    <cellStyle name="Обычный 6 2 3 4 2 2 4 2" xfId="1382" xr:uid="{00000000-0005-0000-0000-000009020000}"/>
    <cellStyle name="Обычный 6 2 3 4 2 2 5" xfId="882" xr:uid="{00000000-0005-0000-0000-00000A020000}"/>
    <cellStyle name="Обычный 6 2 3 4 2 3" xfId="180" xr:uid="{00000000-0005-0000-0000-00000B020000}"/>
    <cellStyle name="Обычный 6 2 3 4 2 3 2" xfId="352" xr:uid="{00000000-0005-0000-0000-00000C020000}"/>
    <cellStyle name="Обычный 6 2 3 4 2 3 2 2" xfId="1054" xr:uid="{00000000-0005-0000-0000-00000D020000}"/>
    <cellStyle name="Обычный 6 2 3 4 2 3 3" xfId="523" xr:uid="{00000000-0005-0000-0000-00000E020000}"/>
    <cellStyle name="Обычный 6 2 3 4 2 3 3 2" xfId="1225" xr:uid="{00000000-0005-0000-0000-00000F020000}"/>
    <cellStyle name="Обычный 6 2 3 4 2 3 4" xfId="688" xr:uid="{00000000-0005-0000-0000-000010020000}"/>
    <cellStyle name="Обычный 6 2 3 4 2 3 4 2" xfId="1383" xr:uid="{00000000-0005-0000-0000-000011020000}"/>
    <cellStyle name="Обычный 6 2 3 4 2 3 5" xfId="883" xr:uid="{00000000-0005-0000-0000-000012020000}"/>
    <cellStyle name="Обычный 6 2 3 4 2 4" xfId="350" xr:uid="{00000000-0005-0000-0000-000013020000}"/>
    <cellStyle name="Обычный 6 2 3 4 2 4 2" xfId="1052" xr:uid="{00000000-0005-0000-0000-000014020000}"/>
    <cellStyle name="Обычный 6 2 3 4 2 5" xfId="521" xr:uid="{00000000-0005-0000-0000-000015020000}"/>
    <cellStyle name="Обычный 6 2 3 4 2 5 2" xfId="1223" xr:uid="{00000000-0005-0000-0000-000016020000}"/>
    <cellStyle name="Обычный 6 2 3 4 2 6" xfId="686" xr:uid="{00000000-0005-0000-0000-000017020000}"/>
    <cellStyle name="Обычный 6 2 3 4 2 6 2" xfId="1381" xr:uid="{00000000-0005-0000-0000-000018020000}"/>
    <cellStyle name="Обычный 6 2 3 4 2 7" xfId="881" xr:uid="{00000000-0005-0000-0000-000019020000}"/>
    <cellStyle name="Обычный 6 2 3 4 3" xfId="181" xr:uid="{00000000-0005-0000-0000-00001A020000}"/>
    <cellStyle name="Обычный 6 2 3 4 3 2" xfId="353" xr:uid="{00000000-0005-0000-0000-00001B020000}"/>
    <cellStyle name="Обычный 6 2 3 4 3 2 2" xfId="1055" xr:uid="{00000000-0005-0000-0000-00001C020000}"/>
    <cellStyle name="Обычный 6 2 3 4 3 3" xfId="524" xr:uid="{00000000-0005-0000-0000-00001D020000}"/>
    <cellStyle name="Обычный 6 2 3 4 3 3 2" xfId="1226" xr:uid="{00000000-0005-0000-0000-00001E020000}"/>
    <cellStyle name="Обычный 6 2 3 4 3 4" xfId="689" xr:uid="{00000000-0005-0000-0000-00001F020000}"/>
    <cellStyle name="Обычный 6 2 3 4 3 4 2" xfId="1384" xr:uid="{00000000-0005-0000-0000-000020020000}"/>
    <cellStyle name="Обычный 6 2 3 4 3 5" xfId="884" xr:uid="{00000000-0005-0000-0000-000021020000}"/>
    <cellStyle name="Обычный 6 2 3 4 4" xfId="182" xr:uid="{00000000-0005-0000-0000-000022020000}"/>
    <cellStyle name="Обычный 6 2 3 4 4 2" xfId="354" xr:uid="{00000000-0005-0000-0000-000023020000}"/>
    <cellStyle name="Обычный 6 2 3 4 4 2 2" xfId="1056" xr:uid="{00000000-0005-0000-0000-000024020000}"/>
    <cellStyle name="Обычный 6 2 3 4 4 3" xfId="525" xr:uid="{00000000-0005-0000-0000-000025020000}"/>
    <cellStyle name="Обычный 6 2 3 4 4 3 2" xfId="1227" xr:uid="{00000000-0005-0000-0000-000026020000}"/>
    <cellStyle name="Обычный 6 2 3 4 4 4" xfId="690" xr:uid="{00000000-0005-0000-0000-000027020000}"/>
    <cellStyle name="Обычный 6 2 3 4 4 4 2" xfId="1385" xr:uid="{00000000-0005-0000-0000-000028020000}"/>
    <cellStyle name="Обычный 6 2 3 4 4 5" xfId="885" xr:uid="{00000000-0005-0000-0000-000029020000}"/>
    <cellStyle name="Обычный 6 2 3 4 5" xfId="297" xr:uid="{00000000-0005-0000-0000-00002A020000}"/>
    <cellStyle name="Обычный 6 2 3 4 5 2" xfId="999" xr:uid="{00000000-0005-0000-0000-00002B020000}"/>
    <cellStyle name="Обычный 6 2 3 4 6" xfId="468" xr:uid="{00000000-0005-0000-0000-00002C020000}"/>
    <cellStyle name="Обычный 6 2 3 4 6 2" xfId="1170" xr:uid="{00000000-0005-0000-0000-00002D020000}"/>
    <cellStyle name="Обычный 6 2 3 4 7" xfId="685" xr:uid="{00000000-0005-0000-0000-00002E020000}"/>
    <cellStyle name="Обычный 6 2 3 4 7 2" xfId="1380" xr:uid="{00000000-0005-0000-0000-00002F020000}"/>
    <cellStyle name="Обычный 6 2 3 4 8" xfId="828" xr:uid="{00000000-0005-0000-0000-000030020000}"/>
    <cellStyle name="Обычный 6 2 3 5" xfId="183" xr:uid="{00000000-0005-0000-0000-000031020000}"/>
    <cellStyle name="Обычный 6 2 3 5 2" xfId="184" xr:uid="{00000000-0005-0000-0000-000032020000}"/>
    <cellStyle name="Обычный 6 2 3 5 2 2" xfId="356" xr:uid="{00000000-0005-0000-0000-000033020000}"/>
    <cellStyle name="Обычный 6 2 3 5 2 2 2" xfId="1058" xr:uid="{00000000-0005-0000-0000-000034020000}"/>
    <cellStyle name="Обычный 6 2 3 5 2 3" xfId="527" xr:uid="{00000000-0005-0000-0000-000035020000}"/>
    <cellStyle name="Обычный 6 2 3 5 2 3 2" xfId="1229" xr:uid="{00000000-0005-0000-0000-000036020000}"/>
    <cellStyle name="Обычный 6 2 3 5 2 4" xfId="692" xr:uid="{00000000-0005-0000-0000-000037020000}"/>
    <cellStyle name="Обычный 6 2 3 5 2 4 2" xfId="1387" xr:uid="{00000000-0005-0000-0000-000038020000}"/>
    <cellStyle name="Обычный 6 2 3 5 2 5" xfId="887" xr:uid="{00000000-0005-0000-0000-000039020000}"/>
    <cellStyle name="Обычный 6 2 3 5 3" xfId="185" xr:uid="{00000000-0005-0000-0000-00003A020000}"/>
    <cellStyle name="Обычный 6 2 3 5 3 2" xfId="357" xr:uid="{00000000-0005-0000-0000-00003B020000}"/>
    <cellStyle name="Обычный 6 2 3 5 3 2 2" xfId="1059" xr:uid="{00000000-0005-0000-0000-00003C020000}"/>
    <cellStyle name="Обычный 6 2 3 5 3 3" xfId="528" xr:uid="{00000000-0005-0000-0000-00003D020000}"/>
    <cellStyle name="Обычный 6 2 3 5 3 3 2" xfId="1230" xr:uid="{00000000-0005-0000-0000-00003E020000}"/>
    <cellStyle name="Обычный 6 2 3 5 3 4" xfId="693" xr:uid="{00000000-0005-0000-0000-00003F020000}"/>
    <cellStyle name="Обычный 6 2 3 5 3 4 2" xfId="1388" xr:uid="{00000000-0005-0000-0000-000040020000}"/>
    <cellStyle name="Обычный 6 2 3 5 3 5" xfId="888" xr:uid="{00000000-0005-0000-0000-000041020000}"/>
    <cellStyle name="Обычный 6 2 3 5 4" xfId="355" xr:uid="{00000000-0005-0000-0000-000042020000}"/>
    <cellStyle name="Обычный 6 2 3 5 4 2" xfId="1057" xr:uid="{00000000-0005-0000-0000-000043020000}"/>
    <cellStyle name="Обычный 6 2 3 5 5" xfId="526" xr:uid="{00000000-0005-0000-0000-000044020000}"/>
    <cellStyle name="Обычный 6 2 3 5 5 2" xfId="1228" xr:uid="{00000000-0005-0000-0000-000045020000}"/>
    <cellStyle name="Обычный 6 2 3 5 6" xfId="691" xr:uid="{00000000-0005-0000-0000-000046020000}"/>
    <cellStyle name="Обычный 6 2 3 5 6 2" xfId="1386" xr:uid="{00000000-0005-0000-0000-000047020000}"/>
    <cellStyle name="Обычный 6 2 3 5 7" xfId="886" xr:uid="{00000000-0005-0000-0000-000048020000}"/>
    <cellStyle name="Обычный 6 2 3 6" xfId="186" xr:uid="{00000000-0005-0000-0000-000049020000}"/>
    <cellStyle name="Обычный 6 2 3 6 2" xfId="358" xr:uid="{00000000-0005-0000-0000-00004A020000}"/>
    <cellStyle name="Обычный 6 2 3 6 2 2" xfId="1060" xr:uid="{00000000-0005-0000-0000-00004B020000}"/>
    <cellStyle name="Обычный 6 2 3 6 3" xfId="529" xr:uid="{00000000-0005-0000-0000-00004C020000}"/>
    <cellStyle name="Обычный 6 2 3 6 3 2" xfId="1231" xr:uid="{00000000-0005-0000-0000-00004D020000}"/>
    <cellStyle name="Обычный 6 2 3 6 4" xfId="694" xr:uid="{00000000-0005-0000-0000-00004E020000}"/>
    <cellStyle name="Обычный 6 2 3 6 4 2" xfId="1389" xr:uid="{00000000-0005-0000-0000-00004F020000}"/>
    <cellStyle name="Обычный 6 2 3 6 5" xfId="889" xr:uid="{00000000-0005-0000-0000-000050020000}"/>
    <cellStyle name="Обычный 6 2 3 7" xfId="187" xr:uid="{00000000-0005-0000-0000-000051020000}"/>
    <cellStyle name="Обычный 6 2 3 7 2" xfId="359" xr:uid="{00000000-0005-0000-0000-000052020000}"/>
    <cellStyle name="Обычный 6 2 3 7 2 2" xfId="1061" xr:uid="{00000000-0005-0000-0000-000053020000}"/>
    <cellStyle name="Обычный 6 2 3 7 3" xfId="530" xr:uid="{00000000-0005-0000-0000-000054020000}"/>
    <cellStyle name="Обычный 6 2 3 7 3 2" xfId="1232" xr:uid="{00000000-0005-0000-0000-000055020000}"/>
    <cellStyle name="Обычный 6 2 3 7 4" xfId="695" xr:uid="{00000000-0005-0000-0000-000056020000}"/>
    <cellStyle name="Обычный 6 2 3 7 4 2" xfId="1390" xr:uid="{00000000-0005-0000-0000-000057020000}"/>
    <cellStyle name="Обычный 6 2 3 7 5" xfId="890" xr:uid="{00000000-0005-0000-0000-000058020000}"/>
    <cellStyle name="Обычный 6 2 3 8" xfId="188" xr:uid="{00000000-0005-0000-0000-000059020000}"/>
    <cellStyle name="Обычный 6 2 3 8 2" xfId="360" xr:uid="{00000000-0005-0000-0000-00005A020000}"/>
    <cellStyle name="Обычный 6 2 3 8 2 2" xfId="1062" xr:uid="{00000000-0005-0000-0000-00005B020000}"/>
    <cellStyle name="Обычный 6 2 3 8 3" xfId="531" xr:uid="{00000000-0005-0000-0000-00005C020000}"/>
    <cellStyle name="Обычный 6 2 3 8 3 2" xfId="1233" xr:uid="{00000000-0005-0000-0000-00005D020000}"/>
    <cellStyle name="Обычный 6 2 3 8 4" xfId="696" xr:uid="{00000000-0005-0000-0000-00005E020000}"/>
    <cellStyle name="Обычный 6 2 3 8 4 2" xfId="1391" xr:uid="{00000000-0005-0000-0000-00005F020000}"/>
    <cellStyle name="Обычный 6 2 3 8 5" xfId="891" xr:uid="{00000000-0005-0000-0000-000060020000}"/>
    <cellStyle name="Обычный 6 2 3 9" xfId="114" xr:uid="{00000000-0005-0000-0000-000061020000}"/>
    <cellStyle name="Обычный 6 2 3 9 2" xfId="818" xr:uid="{00000000-0005-0000-0000-000062020000}"/>
    <cellStyle name="Обычный 6 2 4" xfId="129" xr:uid="{00000000-0005-0000-0000-000063020000}"/>
    <cellStyle name="Обычный 6 2 4 2" xfId="189" xr:uid="{00000000-0005-0000-0000-000064020000}"/>
    <cellStyle name="Обычный 6 2 4 2 2" xfId="190" xr:uid="{00000000-0005-0000-0000-000065020000}"/>
    <cellStyle name="Обычный 6 2 4 2 2 2" xfId="362" xr:uid="{00000000-0005-0000-0000-000066020000}"/>
    <cellStyle name="Обычный 6 2 4 2 2 2 2" xfId="1064" xr:uid="{00000000-0005-0000-0000-000067020000}"/>
    <cellStyle name="Обычный 6 2 4 2 2 3" xfId="533" xr:uid="{00000000-0005-0000-0000-000068020000}"/>
    <cellStyle name="Обычный 6 2 4 2 2 3 2" xfId="1235" xr:uid="{00000000-0005-0000-0000-000069020000}"/>
    <cellStyle name="Обычный 6 2 4 2 2 4" xfId="699" xr:uid="{00000000-0005-0000-0000-00006A020000}"/>
    <cellStyle name="Обычный 6 2 4 2 2 4 2" xfId="1394" xr:uid="{00000000-0005-0000-0000-00006B020000}"/>
    <cellStyle name="Обычный 6 2 4 2 2 5" xfId="893" xr:uid="{00000000-0005-0000-0000-00006C020000}"/>
    <cellStyle name="Обычный 6 2 4 2 3" xfId="191" xr:uid="{00000000-0005-0000-0000-00006D020000}"/>
    <cellStyle name="Обычный 6 2 4 2 3 2" xfId="363" xr:uid="{00000000-0005-0000-0000-00006E020000}"/>
    <cellStyle name="Обычный 6 2 4 2 3 2 2" xfId="1065" xr:uid="{00000000-0005-0000-0000-00006F020000}"/>
    <cellStyle name="Обычный 6 2 4 2 3 3" xfId="534" xr:uid="{00000000-0005-0000-0000-000070020000}"/>
    <cellStyle name="Обычный 6 2 4 2 3 3 2" xfId="1236" xr:uid="{00000000-0005-0000-0000-000071020000}"/>
    <cellStyle name="Обычный 6 2 4 2 3 4" xfId="700" xr:uid="{00000000-0005-0000-0000-000072020000}"/>
    <cellStyle name="Обычный 6 2 4 2 3 4 2" xfId="1395" xr:uid="{00000000-0005-0000-0000-000073020000}"/>
    <cellStyle name="Обычный 6 2 4 2 3 5" xfId="894" xr:uid="{00000000-0005-0000-0000-000074020000}"/>
    <cellStyle name="Обычный 6 2 4 2 4" xfId="361" xr:uid="{00000000-0005-0000-0000-000075020000}"/>
    <cellStyle name="Обычный 6 2 4 2 4 2" xfId="1063" xr:uid="{00000000-0005-0000-0000-000076020000}"/>
    <cellStyle name="Обычный 6 2 4 2 5" xfId="532" xr:uid="{00000000-0005-0000-0000-000077020000}"/>
    <cellStyle name="Обычный 6 2 4 2 5 2" xfId="1234" xr:uid="{00000000-0005-0000-0000-000078020000}"/>
    <cellStyle name="Обычный 6 2 4 2 6" xfId="698" xr:uid="{00000000-0005-0000-0000-000079020000}"/>
    <cellStyle name="Обычный 6 2 4 2 6 2" xfId="1393" xr:uid="{00000000-0005-0000-0000-00007A020000}"/>
    <cellStyle name="Обычный 6 2 4 2 7" xfId="892" xr:uid="{00000000-0005-0000-0000-00007B020000}"/>
    <cellStyle name="Обычный 6 2 4 3" xfId="192" xr:uid="{00000000-0005-0000-0000-00007C020000}"/>
    <cellStyle name="Обычный 6 2 4 3 2" xfId="364" xr:uid="{00000000-0005-0000-0000-00007D020000}"/>
    <cellStyle name="Обычный 6 2 4 3 2 2" xfId="1066" xr:uid="{00000000-0005-0000-0000-00007E020000}"/>
    <cellStyle name="Обычный 6 2 4 3 3" xfId="535" xr:uid="{00000000-0005-0000-0000-00007F020000}"/>
    <cellStyle name="Обычный 6 2 4 3 3 2" xfId="1237" xr:uid="{00000000-0005-0000-0000-000080020000}"/>
    <cellStyle name="Обычный 6 2 4 3 4" xfId="701" xr:uid="{00000000-0005-0000-0000-000081020000}"/>
    <cellStyle name="Обычный 6 2 4 3 4 2" xfId="1396" xr:uid="{00000000-0005-0000-0000-000082020000}"/>
    <cellStyle name="Обычный 6 2 4 3 5" xfId="895" xr:uid="{00000000-0005-0000-0000-000083020000}"/>
    <cellStyle name="Обычный 6 2 4 4" xfId="193" xr:uid="{00000000-0005-0000-0000-000084020000}"/>
    <cellStyle name="Обычный 6 2 4 4 2" xfId="365" xr:uid="{00000000-0005-0000-0000-000085020000}"/>
    <cellStyle name="Обычный 6 2 4 4 2 2" xfId="1067" xr:uid="{00000000-0005-0000-0000-000086020000}"/>
    <cellStyle name="Обычный 6 2 4 4 3" xfId="536" xr:uid="{00000000-0005-0000-0000-000087020000}"/>
    <cellStyle name="Обычный 6 2 4 4 3 2" xfId="1238" xr:uid="{00000000-0005-0000-0000-000088020000}"/>
    <cellStyle name="Обычный 6 2 4 4 4" xfId="702" xr:uid="{00000000-0005-0000-0000-000089020000}"/>
    <cellStyle name="Обычный 6 2 4 4 4 2" xfId="1397" xr:uid="{00000000-0005-0000-0000-00008A020000}"/>
    <cellStyle name="Обычный 6 2 4 4 5" xfId="896" xr:uid="{00000000-0005-0000-0000-00008B020000}"/>
    <cellStyle name="Обычный 6 2 4 5" xfId="301" xr:uid="{00000000-0005-0000-0000-00008C020000}"/>
    <cellStyle name="Обычный 6 2 4 5 2" xfId="1003" xr:uid="{00000000-0005-0000-0000-00008D020000}"/>
    <cellStyle name="Обычный 6 2 4 6" xfId="472" xr:uid="{00000000-0005-0000-0000-00008E020000}"/>
    <cellStyle name="Обычный 6 2 4 6 2" xfId="1174" xr:uid="{00000000-0005-0000-0000-00008F020000}"/>
    <cellStyle name="Обычный 6 2 4 7" xfId="697" xr:uid="{00000000-0005-0000-0000-000090020000}"/>
    <cellStyle name="Обычный 6 2 4 7 2" xfId="1392" xr:uid="{00000000-0005-0000-0000-000091020000}"/>
    <cellStyle name="Обычный 6 2 4 8" xfId="832" xr:uid="{00000000-0005-0000-0000-000092020000}"/>
    <cellStyle name="Обычный 6 2 5" xfId="122" xr:uid="{00000000-0005-0000-0000-000093020000}"/>
    <cellStyle name="Обычный 6 2 5 2" xfId="194" xr:uid="{00000000-0005-0000-0000-000094020000}"/>
    <cellStyle name="Обычный 6 2 5 2 2" xfId="195" xr:uid="{00000000-0005-0000-0000-000095020000}"/>
    <cellStyle name="Обычный 6 2 5 2 2 2" xfId="367" xr:uid="{00000000-0005-0000-0000-000096020000}"/>
    <cellStyle name="Обычный 6 2 5 2 2 2 2" xfId="1069" xr:uid="{00000000-0005-0000-0000-000097020000}"/>
    <cellStyle name="Обычный 6 2 5 2 2 3" xfId="538" xr:uid="{00000000-0005-0000-0000-000098020000}"/>
    <cellStyle name="Обычный 6 2 5 2 2 3 2" xfId="1240" xr:uid="{00000000-0005-0000-0000-000099020000}"/>
    <cellStyle name="Обычный 6 2 5 2 2 4" xfId="705" xr:uid="{00000000-0005-0000-0000-00009A020000}"/>
    <cellStyle name="Обычный 6 2 5 2 2 4 2" xfId="1400" xr:uid="{00000000-0005-0000-0000-00009B020000}"/>
    <cellStyle name="Обычный 6 2 5 2 2 5" xfId="898" xr:uid="{00000000-0005-0000-0000-00009C020000}"/>
    <cellStyle name="Обычный 6 2 5 2 3" xfId="196" xr:uid="{00000000-0005-0000-0000-00009D020000}"/>
    <cellStyle name="Обычный 6 2 5 2 3 2" xfId="368" xr:uid="{00000000-0005-0000-0000-00009E020000}"/>
    <cellStyle name="Обычный 6 2 5 2 3 2 2" xfId="1070" xr:uid="{00000000-0005-0000-0000-00009F020000}"/>
    <cellStyle name="Обычный 6 2 5 2 3 3" xfId="539" xr:uid="{00000000-0005-0000-0000-0000A0020000}"/>
    <cellStyle name="Обычный 6 2 5 2 3 3 2" xfId="1241" xr:uid="{00000000-0005-0000-0000-0000A1020000}"/>
    <cellStyle name="Обычный 6 2 5 2 3 4" xfId="706" xr:uid="{00000000-0005-0000-0000-0000A2020000}"/>
    <cellStyle name="Обычный 6 2 5 2 3 4 2" xfId="1401" xr:uid="{00000000-0005-0000-0000-0000A3020000}"/>
    <cellStyle name="Обычный 6 2 5 2 3 5" xfId="899" xr:uid="{00000000-0005-0000-0000-0000A4020000}"/>
    <cellStyle name="Обычный 6 2 5 2 4" xfId="366" xr:uid="{00000000-0005-0000-0000-0000A5020000}"/>
    <cellStyle name="Обычный 6 2 5 2 4 2" xfId="1068" xr:uid="{00000000-0005-0000-0000-0000A6020000}"/>
    <cellStyle name="Обычный 6 2 5 2 5" xfId="537" xr:uid="{00000000-0005-0000-0000-0000A7020000}"/>
    <cellStyle name="Обычный 6 2 5 2 5 2" xfId="1239" xr:uid="{00000000-0005-0000-0000-0000A8020000}"/>
    <cellStyle name="Обычный 6 2 5 2 6" xfId="704" xr:uid="{00000000-0005-0000-0000-0000A9020000}"/>
    <cellStyle name="Обычный 6 2 5 2 6 2" xfId="1399" xr:uid="{00000000-0005-0000-0000-0000AA020000}"/>
    <cellStyle name="Обычный 6 2 5 2 7" xfId="897" xr:uid="{00000000-0005-0000-0000-0000AB020000}"/>
    <cellStyle name="Обычный 6 2 5 3" xfId="197" xr:uid="{00000000-0005-0000-0000-0000AC020000}"/>
    <cellStyle name="Обычный 6 2 5 3 2" xfId="369" xr:uid="{00000000-0005-0000-0000-0000AD020000}"/>
    <cellStyle name="Обычный 6 2 5 3 2 2" xfId="1071" xr:uid="{00000000-0005-0000-0000-0000AE020000}"/>
    <cellStyle name="Обычный 6 2 5 3 3" xfId="540" xr:uid="{00000000-0005-0000-0000-0000AF020000}"/>
    <cellStyle name="Обычный 6 2 5 3 3 2" xfId="1242" xr:uid="{00000000-0005-0000-0000-0000B0020000}"/>
    <cellStyle name="Обычный 6 2 5 3 4" xfId="707" xr:uid="{00000000-0005-0000-0000-0000B1020000}"/>
    <cellStyle name="Обычный 6 2 5 3 4 2" xfId="1402" xr:uid="{00000000-0005-0000-0000-0000B2020000}"/>
    <cellStyle name="Обычный 6 2 5 3 5" xfId="900" xr:uid="{00000000-0005-0000-0000-0000B3020000}"/>
    <cellStyle name="Обычный 6 2 5 4" xfId="198" xr:uid="{00000000-0005-0000-0000-0000B4020000}"/>
    <cellStyle name="Обычный 6 2 5 4 2" xfId="370" xr:uid="{00000000-0005-0000-0000-0000B5020000}"/>
    <cellStyle name="Обычный 6 2 5 4 2 2" xfId="1072" xr:uid="{00000000-0005-0000-0000-0000B6020000}"/>
    <cellStyle name="Обычный 6 2 5 4 3" xfId="541" xr:uid="{00000000-0005-0000-0000-0000B7020000}"/>
    <cellStyle name="Обычный 6 2 5 4 3 2" xfId="1243" xr:uid="{00000000-0005-0000-0000-0000B8020000}"/>
    <cellStyle name="Обычный 6 2 5 4 4" xfId="708" xr:uid="{00000000-0005-0000-0000-0000B9020000}"/>
    <cellStyle name="Обычный 6 2 5 4 4 2" xfId="1403" xr:uid="{00000000-0005-0000-0000-0000BA020000}"/>
    <cellStyle name="Обычный 6 2 5 4 5" xfId="901" xr:uid="{00000000-0005-0000-0000-0000BB020000}"/>
    <cellStyle name="Обычный 6 2 5 5" xfId="294" xr:uid="{00000000-0005-0000-0000-0000BC020000}"/>
    <cellStyle name="Обычный 6 2 5 5 2" xfId="996" xr:uid="{00000000-0005-0000-0000-0000BD020000}"/>
    <cellStyle name="Обычный 6 2 5 6" xfId="465" xr:uid="{00000000-0005-0000-0000-0000BE020000}"/>
    <cellStyle name="Обычный 6 2 5 6 2" xfId="1167" xr:uid="{00000000-0005-0000-0000-0000BF020000}"/>
    <cellStyle name="Обычный 6 2 5 7" xfId="703" xr:uid="{00000000-0005-0000-0000-0000C0020000}"/>
    <cellStyle name="Обычный 6 2 5 7 2" xfId="1398" xr:uid="{00000000-0005-0000-0000-0000C1020000}"/>
    <cellStyle name="Обычный 6 2 5 8" xfId="825" xr:uid="{00000000-0005-0000-0000-0000C2020000}"/>
    <cellStyle name="Обычный 6 2 6" xfId="199" xr:uid="{00000000-0005-0000-0000-0000C3020000}"/>
    <cellStyle name="Обычный 6 2 6 2" xfId="200" xr:uid="{00000000-0005-0000-0000-0000C4020000}"/>
    <cellStyle name="Обычный 6 2 6 2 2" xfId="372" xr:uid="{00000000-0005-0000-0000-0000C5020000}"/>
    <cellStyle name="Обычный 6 2 6 2 2 2" xfId="1074" xr:uid="{00000000-0005-0000-0000-0000C6020000}"/>
    <cellStyle name="Обычный 6 2 6 2 3" xfId="543" xr:uid="{00000000-0005-0000-0000-0000C7020000}"/>
    <cellStyle name="Обычный 6 2 6 2 3 2" xfId="1245" xr:uid="{00000000-0005-0000-0000-0000C8020000}"/>
    <cellStyle name="Обычный 6 2 6 2 4" xfId="710" xr:uid="{00000000-0005-0000-0000-0000C9020000}"/>
    <cellStyle name="Обычный 6 2 6 2 4 2" xfId="1405" xr:uid="{00000000-0005-0000-0000-0000CA020000}"/>
    <cellStyle name="Обычный 6 2 6 2 5" xfId="903" xr:uid="{00000000-0005-0000-0000-0000CB020000}"/>
    <cellStyle name="Обычный 6 2 6 3" xfId="201" xr:uid="{00000000-0005-0000-0000-0000CC020000}"/>
    <cellStyle name="Обычный 6 2 6 3 2" xfId="373" xr:uid="{00000000-0005-0000-0000-0000CD020000}"/>
    <cellStyle name="Обычный 6 2 6 3 2 2" xfId="1075" xr:uid="{00000000-0005-0000-0000-0000CE020000}"/>
    <cellStyle name="Обычный 6 2 6 3 3" xfId="544" xr:uid="{00000000-0005-0000-0000-0000CF020000}"/>
    <cellStyle name="Обычный 6 2 6 3 3 2" xfId="1246" xr:uid="{00000000-0005-0000-0000-0000D0020000}"/>
    <cellStyle name="Обычный 6 2 6 3 4" xfId="711" xr:uid="{00000000-0005-0000-0000-0000D1020000}"/>
    <cellStyle name="Обычный 6 2 6 3 4 2" xfId="1406" xr:uid="{00000000-0005-0000-0000-0000D2020000}"/>
    <cellStyle name="Обычный 6 2 6 3 5" xfId="904" xr:uid="{00000000-0005-0000-0000-0000D3020000}"/>
    <cellStyle name="Обычный 6 2 6 4" xfId="371" xr:uid="{00000000-0005-0000-0000-0000D4020000}"/>
    <cellStyle name="Обычный 6 2 6 4 2" xfId="1073" xr:uid="{00000000-0005-0000-0000-0000D5020000}"/>
    <cellStyle name="Обычный 6 2 6 5" xfId="542" xr:uid="{00000000-0005-0000-0000-0000D6020000}"/>
    <cellStyle name="Обычный 6 2 6 5 2" xfId="1244" xr:uid="{00000000-0005-0000-0000-0000D7020000}"/>
    <cellStyle name="Обычный 6 2 6 6" xfId="709" xr:uid="{00000000-0005-0000-0000-0000D8020000}"/>
    <cellStyle name="Обычный 6 2 6 6 2" xfId="1404" xr:uid="{00000000-0005-0000-0000-0000D9020000}"/>
    <cellStyle name="Обычный 6 2 6 7" xfId="902" xr:uid="{00000000-0005-0000-0000-0000DA020000}"/>
    <cellStyle name="Обычный 6 2 7" xfId="202" xr:uid="{00000000-0005-0000-0000-0000DB020000}"/>
    <cellStyle name="Обычный 6 2 7 2" xfId="374" xr:uid="{00000000-0005-0000-0000-0000DC020000}"/>
    <cellStyle name="Обычный 6 2 7 2 2" xfId="1076" xr:uid="{00000000-0005-0000-0000-0000DD020000}"/>
    <cellStyle name="Обычный 6 2 7 3" xfId="545" xr:uid="{00000000-0005-0000-0000-0000DE020000}"/>
    <cellStyle name="Обычный 6 2 7 3 2" xfId="1247" xr:uid="{00000000-0005-0000-0000-0000DF020000}"/>
    <cellStyle name="Обычный 6 2 7 4" xfId="712" xr:uid="{00000000-0005-0000-0000-0000E0020000}"/>
    <cellStyle name="Обычный 6 2 7 4 2" xfId="1407" xr:uid="{00000000-0005-0000-0000-0000E1020000}"/>
    <cellStyle name="Обычный 6 2 7 5" xfId="905" xr:uid="{00000000-0005-0000-0000-0000E2020000}"/>
    <cellStyle name="Обычный 6 2 8" xfId="203" xr:uid="{00000000-0005-0000-0000-0000E3020000}"/>
    <cellStyle name="Обычный 6 2 8 2" xfId="375" xr:uid="{00000000-0005-0000-0000-0000E4020000}"/>
    <cellStyle name="Обычный 6 2 8 2 2" xfId="1077" xr:uid="{00000000-0005-0000-0000-0000E5020000}"/>
    <cellStyle name="Обычный 6 2 8 3" xfId="546" xr:uid="{00000000-0005-0000-0000-0000E6020000}"/>
    <cellStyle name="Обычный 6 2 8 3 2" xfId="1248" xr:uid="{00000000-0005-0000-0000-0000E7020000}"/>
    <cellStyle name="Обычный 6 2 8 4" xfId="713" xr:uid="{00000000-0005-0000-0000-0000E8020000}"/>
    <cellStyle name="Обычный 6 2 8 4 2" xfId="1408" xr:uid="{00000000-0005-0000-0000-0000E9020000}"/>
    <cellStyle name="Обычный 6 2 8 5" xfId="906" xr:uid="{00000000-0005-0000-0000-0000EA020000}"/>
    <cellStyle name="Обычный 6 2 9" xfId="204" xr:uid="{00000000-0005-0000-0000-0000EB020000}"/>
    <cellStyle name="Обычный 6 2 9 2" xfId="376" xr:uid="{00000000-0005-0000-0000-0000EC020000}"/>
    <cellStyle name="Обычный 6 2 9 2 2" xfId="1078" xr:uid="{00000000-0005-0000-0000-0000ED020000}"/>
    <cellStyle name="Обычный 6 2 9 3" xfId="547" xr:uid="{00000000-0005-0000-0000-0000EE020000}"/>
    <cellStyle name="Обычный 6 2 9 3 2" xfId="1249" xr:uid="{00000000-0005-0000-0000-0000EF020000}"/>
    <cellStyle name="Обычный 6 2 9 4" xfId="714" xr:uid="{00000000-0005-0000-0000-0000F0020000}"/>
    <cellStyle name="Обычный 6 2 9 4 2" xfId="1409" xr:uid="{00000000-0005-0000-0000-0000F1020000}"/>
    <cellStyle name="Обычный 6 2 9 5" xfId="907" xr:uid="{00000000-0005-0000-0000-0000F2020000}"/>
    <cellStyle name="Обычный 6 3" xfId="126" xr:uid="{00000000-0005-0000-0000-0000F3020000}"/>
    <cellStyle name="Обычный 6 3 2" xfId="205" xr:uid="{00000000-0005-0000-0000-0000F4020000}"/>
    <cellStyle name="Обычный 6 3 2 2" xfId="206" xr:uid="{00000000-0005-0000-0000-0000F5020000}"/>
    <cellStyle name="Обычный 6 3 2 2 2" xfId="378" xr:uid="{00000000-0005-0000-0000-0000F6020000}"/>
    <cellStyle name="Обычный 6 3 2 2 2 2" xfId="1080" xr:uid="{00000000-0005-0000-0000-0000F7020000}"/>
    <cellStyle name="Обычный 6 3 2 2 3" xfId="549" xr:uid="{00000000-0005-0000-0000-0000F8020000}"/>
    <cellStyle name="Обычный 6 3 2 2 3 2" xfId="1251" xr:uid="{00000000-0005-0000-0000-0000F9020000}"/>
    <cellStyle name="Обычный 6 3 2 2 4" xfId="717" xr:uid="{00000000-0005-0000-0000-0000FA020000}"/>
    <cellStyle name="Обычный 6 3 2 2 4 2" xfId="1412" xr:uid="{00000000-0005-0000-0000-0000FB020000}"/>
    <cellStyle name="Обычный 6 3 2 2 5" xfId="909" xr:uid="{00000000-0005-0000-0000-0000FC020000}"/>
    <cellStyle name="Обычный 6 3 2 3" xfId="207" xr:uid="{00000000-0005-0000-0000-0000FD020000}"/>
    <cellStyle name="Обычный 6 3 2 3 2" xfId="379" xr:uid="{00000000-0005-0000-0000-0000FE020000}"/>
    <cellStyle name="Обычный 6 3 2 3 2 2" xfId="1081" xr:uid="{00000000-0005-0000-0000-0000FF020000}"/>
    <cellStyle name="Обычный 6 3 2 3 3" xfId="550" xr:uid="{00000000-0005-0000-0000-000000030000}"/>
    <cellStyle name="Обычный 6 3 2 3 3 2" xfId="1252" xr:uid="{00000000-0005-0000-0000-000001030000}"/>
    <cellStyle name="Обычный 6 3 2 3 4" xfId="718" xr:uid="{00000000-0005-0000-0000-000002030000}"/>
    <cellStyle name="Обычный 6 3 2 3 4 2" xfId="1413" xr:uid="{00000000-0005-0000-0000-000003030000}"/>
    <cellStyle name="Обычный 6 3 2 3 5" xfId="910" xr:uid="{00000000-0005-0000-0000-000004030000}"/>
    <cellStyle name="Обычный 6 3 2 4" xfId="377" xr:uid="{00000000-0005-0000-0000-000005030000}"/>
    <cellStyle name="Обычный 6 3 2 4 2" xfId="1079" xr:uid="{00000000-0005-0000-0000-000006030000}"/>
    <cellStyle name="Обычный 6 3 2 5" xfId="548" xr:uid="{00000000-0005-0000-0000-000007030000}"/>
    <cellStyle name="Обычный 6 3 2 5 2" xfId="1250" xr:uid="{00000000-0005-0000-0000-000008030000}"/>
    <cellStyle name="Обычный 6 3 2 6" xfId="716" xr:uid="{00000000-0005-0000-0000-000009030000}"/>
    <cellStyle name="Обычный 6 3 2 6 2" xfId="1411" xr:uid="{00000000-0005-0000-0000-00000A030000}"/>
    <cellStyle name="Обычный 6 3 2 7" xfId="908" xr:uid="{00000000-0005-0000-0000-00000B030000}"/>
    <cellStyle name="Обычный 6 3 3" xfId="208" xr:uid="{00000000-0005-0000-0000-00000C030000}"/>
    <cellStyle name="Обычный 6 3 3 2" xfId="380" xr:uid="{00000000-0005-0000-0000-00000D030000}"/>
    <cellStyle name="Обычный 6 3 3 2 2" xfId="1082" xr:uid="{00000000-0005-0000-0000-00000E030000}"/>
    <cellStyle name="Обычный 6 3 3 3" xfId="551" xr:uid="{00000000-0005-0000-0000-00000F030000}"/>
    <cellStyle name="Обычный 6 3 3 3 2" xfId="1253" xr:uid="{00000000-0005-0000-0000-000010030000}"/>
    <cellStyle name="Обычный 6 3 3 4" xfId="719" xr:uid="{00000000-0005-0000-0000-000011030000}"/>
    <cellStyle name="Обычный 6 3 3 4 2" xfId="1414" xr:uid="{00000000-0005-0000-0000-000012030000}"/>
    <cellStyle name="Обычный 6 3 3 5" xfId="911" xr:uid="{00000000-0005-0000-0000-000013030000}"/>
    <cellStyle name="Обычный 6 3 4" xfId="209" xr:uid="{00000000-0005-0000-0000-000014030000}"/>
    <cellStyle name="Обычный 6 3 4 2" xfId="381" xr:uid="{00000000-0005-0000-0000-000015030000}"/>
    <cellStyle name="Обычный 6 3 4 2 2" xfId="1083" xr:uid="{00000000-0005-0000-0000-000016030000}"/>
    <cellStyle name="Обычный 6 3 4 3" xfId="552" xr:uid="{00000000-0005-0000-0000-000017030000}"/>
    <cellStyle name="Обычный 6 3 4 3 2" xfId="1254" xr:uid="{00000000-0005-0000-0000-000018030000}"/>
    <cellStyle name="Обычный 6 3 4 4" xfId="720" xr:uid="{00000000-0005-0000-0000-000019030000}"/>
    <cellStyle name="Обычный 6 3 4 4 2" xfId="1415" xr:uid="{00000000-0005-0000-0000-00001A030000}"/>
    <cellStyle name="Обычный 6 3 4 5" xfId="912" xr:uid="{00000000-0005-0000-0000-00001B030000}"/>
    <cellStyle name="Обычный 6 3 5" xfId="298" xr:uid="{00000000-0005-0000-0000-00001C030000}"/>
    <cellStyle name="Обычный 6 3 5 2" xfId="1000" xr:uid="{00000000-0005-0000-0000-00001D030000}"/>
    <cellStyle name="Обычный 6 3 6" xfId="469" xr:uid="{00000000-0005-0000-0000-00001E030000}"/>
    <cellStyle name="Обычный 6 3 6 2" xfId="1171" xr:uid="{00000000-0005-0000-0000-00001F030000}"/>
    <cellStyle name="Обычный 6 3 7" xfId="715" xr:uid="{00000000-0005-0000-0000-000020030000}"/>
    <cellStyle name="Обычный 6 3 7 2" xfId="1410" xr:uid="{00000000-0005-0000-0000-000021030000}"/>
    <cellStyle name="Обычный 6 3 8" xfId="829" xr:uid="{00000000-0005-0000-0000-000022030000}"/>
    <cellStyle name="Обычный 6 4" xfId="119" xr:uid="{00000000-0005-0000-0000-000023030000}"/>
    <cellStyle name="Обычный 6 4 2" xfId="210" xr:uid="{00000000-0005-0000-0000-000024030000}"/>
    <cellStyle name="Обычный 6 4 2 2" xfId="211" xr:uid="{00000000-0005-0000-0000-000025030000}"/>
    <cellStyle name="Обычный 6 4 2 2 2" xfId="383" xr:uid="{00000000-0005-0000-0000-000026030000}"/>
    <cellStyle name="Обычный 6 4 2 2 2 2" xfId="1085" xr:uid="{00000000-0005-0000-0000-000027030000}"/>
    <cellStyle name="Обычный 6 4 2 2 3" xfId="554" xr:uid="{00000000-0005-0000-0000-000028030000}"/>
    <cellStyle name="Обычный 6 4 2 2 3 2" xfId="1256" xr:uid="{00000000-0005-0000-0000-000029030000}"/>
    <cellStyle name="Обычный 6 4 2 2 4" xfId="723" xr:uid="{00000000-0005-0000-0000-00002A030000}"/>
    <cellStyle name="Обычный 6 4 2 2 4 2" xfId="1418" xr:uid="{00000000-0005-0000-0000-00002B030000}"/>
    <cellStyle name="Обычный 6 4 2 2 5" xfId="914" xr:uid="{00000000-0005-0000-0000-00002C030000}"/>
    <cellStyle name="Обычный 6 4 2 3" xfId="212" xr:uid="{00000000-0005-0000-0000-00002D030000}"/>
    <cellStyle name="Обычный 6 4 2 3 2" xfId="384" xr:uid="{00000000-0005-0000-0000-00002E030000}"/>
    <cellStyle name="Обычный 6 4 2 3 2 2" xfId="1086" xr:uid="{00000000-0005-0000-0000-00002F030000}"/>
    <cellStyle name="Обычный 6 4 2 3 3" xfId="555" xr:uid="{00000000-0005-0000-0000-000030030000}"/>
    <cellStyle name="Обычный 6 4 2 3 3 2" xfId="1257" xr:uid="{00000000-0005-0000-0000-000031030000}"/>
    <cellStyle name="Обычный 6 4 2 3 4" xfId="724" xr:uid="{00000000-0005-0000-0000-000032030000}"/>
    <cellStyle name="Обычный 6 4 2 3 4 2" xfId="1419" xr:uid="{00000000-0005-0000-0000-000033030000}"/>
    <cellStyle name="Обычный 6 4 2 3 5" xfId="915" xr:uid="{00000000-0005-0000-0000-000034030000}"/>
    <cellStyle name="Обычный 6 4 2 4" xfId="382" xr:uid="{00000000-0005-0000-0000-000035030000}"/>
    <cellStyle name="Обычный 6 4 2 4 2" xfId="1084" xr:uid="{00000000-0005-0000-0000-000036030000}"/>
    <cellStyle name="Обычный 6 4 2 5" xfId="553" xr:uid="{00000000-0005-0000-0000-000037030000}"/>
    <cellStyle name="Обычный 6 4 2 5 2" xfId="1255" xr:uid="{00000000-0005-0000-0000-000038030000}"/>
    <cellStyle name="Обычный 6 4 2 6" xfId="722" xr:uid="{00000000-0005-0000-0000-000039030000}"/>
    <cellStyle name="Обычный 6 4 2 6 2" xfId="1417" xr:uid="{00000000-0005-0000-0000-00003A030000}"/>
    <cellStyle name="Обычный 6 4 2 7" xfId="913" xr:uid="{00000000-0005-0000-0000-00003B030000}"/>
    <cellStyle name="Обычный 6 4 3" xfId="213" xr:uid="{00000000-0005-0000-0000-00003C030000}"/>
    <cellStyle name="Обычный 6 4 3 2" xfId="385" xr:uid="{00000000-0005-0000-0000-00003D030000}"/>
    <cellStyle name="Обычный 6 4 3 2 2" xfId="1087" xr:uid="{00000000-0005-0000-0000-00003E030000}"/>
    <cellStyle name="Обычный 6 4 3 3" xfId="556" xr:uid="{00000000-0005-0000-0000-00003F030000}"/>
    <cellStyle name="Обычный 6 4 3 3 2" xfId="1258" xr:uid="{00000000-0005-0000-0000-000040030000}"/>
    <cellStyle name="Обычный 6 4 3 4" xfId="725" xr:uid="{00000000-0005-0000-0000-000041030000}"/>
    <cellStyle name="Обычный 6 4 3 4 2" xfId="1420" xr:uid="{00000000-0005-0000-0000-000042030000}"/>
    <cellStyle name="Обычный 6 4 3 5" xfId="916" xr:uid="{00000000-0005-0000-0000-000043030000}"/>
    <cellStyle name="Обычный 6 4 4" xfId="214" xr:uid="{00000000-0005-0000-0000-000044030000}"/>
    <cellStyle name="Обычный 6 4 4 2" xfId="386" xr:uid="{00000000-0005-0000-0000-000045030000}"/>
    <cellStyle name="Обычный 6 4 4 2 2" xfId="1088" xr:uid="{00000000-0005-0000-0000-000046030000}"/>
    <cellStyle name="Обычный 6 4 4 3" xfId="557" xr:uid="{00000000-0005-0000-0000-000047030000}"/>
    <cellStyle name="Обычный 6 4 4 3 2" xfId="1259" xr:uid="{00000000-0005-0000-0000-000048030000}"/>
    <cellStyle name="Обычный 6 4 4 4" xfId="726" xr:uid="{00000000-0005-0000-0000-000049030000}"/>
    <cellStyle name="Обычный 6 4 4 4 2" xfId="1421" xr:uid="{00000000-0005-0000-0000-00004A030000}"/>
    <cellStyle name="Обычный 6 4 4 5" xfId="917" xr:uid="{00000000-0005-0000-0000-00004B030000}"/>
    <cellStyle name="Обычный 6 4 5" xfId="291" xr:uid="{00000000-0005-0000-0000-00004C030000}"/>
    <cellStyle name="Обычный 6 4 5 2" xfId="993" xr:uid="{00000000-0005-0000-0000-00004D030000}"/>
    <cellStyle name="Обычный 6 4 6" xfId="462" xr:uid="{00000000-0005-0000-0000-00004E030000}"/>
    <cellStyle name="Обычный 6 4 6 2" xfId="1164" xr:uid="{00000000-0005-0000-0000-00004F030000}"/>
    <cellStyle name="Обычный 6 4 7" xfId="721" xr:uid="{00000000-0005-0000-0000-000050030000}"/>
    <cellStyle name="Обычный 6 4 7 2" xfId="1416" xr:uid="{00000000-0005-0000-0000-000051030000}"/>
    <cellStyle name="Обычный 6 4 8" xfId="822" xr:uid="{00000000-0005-0000-0000-000052030000}"/>
    <cellStyle name="Обычный 6 5" xfId="215" xr:uid="{00000000-0005-0000-0000-000053030000}"/>
    <cellStyle name="Обычный 6 5 2" xfId="216" xr:uid="{00000000-0005-0000-0000-000054030000}"/>
    <cellStyle name="Обычный 6 5 2 2" xfId="388" xr:uid="{00000000-0005-0000-0000-000055030000}"/>
    <cellStyle name="Обычный 6 5 2 2 2" xfId="1090" xr:uid="{00000000-0005-0000-0000-000056030000}"/>
    <cellStyle name="Обычный 6 5 2 3" xfId="559" xr:uid="{00000000-0005-0000-0000-000057030000}"/>
    <cellStyle name="Обычный 6 5 2 3 2" xfId="1261" xr:uid="{00000000-0005-0000-0000-000058030000}"/>
    <cellStyle name="Обычный 6 5 2 4" xfId="728" xr:uid="{00000000-0005-0000-0000-000059030000}"/>
    <cellStyle name="Обычный 6 5 2 4 2" xfId="1423" xr:uid="{00000000-0005-0000-0000-00005A030000}"/>
    <cellStyle name="Обычный 6 5 2 5" xfId="919" xr:uid="{00000000-0005-0000-0000-00005B030000}"/>
    <cellStyle name="Обычный 6 5 3" xfId="217" xr:uid="{00000000-0005-0000-0000-00005C030000}"/>
    <cellStyle name="Обычный 6 5 3 2" xfId="389" xr:uid="{00000000-0005-0000-0000-00005D030000}"/>
    <cellStyle name="Обычный 6 5 3 2 2" xfId="1091" xr:uid="{00000000-0005-0000-0000-00005E030000}"/>
    <cellStyle name="Обычный 6 5 3 3" xfId="560" xr:uid="{00000000-0005-0000-0000-00005F030000}"/>
    <cellStyle name="Обычный 6 5 3 3 2" xfId="1262" xr:uid="{00000000-0005-0000-0000-000060030000}"/>
    <cellStyle name="Обычный 6 5 3 4" xfId="729" xr:uid="{00000000-0005-0000-0000-000061030000}"/>
    <cellStyle name="Обычный 6 5 3 4 2" xfId="1424" xr:uid="{00000000-0005-0000-0000-000062030000}"/>
    <cellStyle name="Обычный 6 5 3 5" xfId="920" xr:uid="{00000000-0005-0000-0000-000063030000}"/>
    <cellStyle name="Обычный 6 5 4" xfId="387" xr:uid="{00000000-0005-0000-0000-000064030000}"/>
    <cellStyle name="Обычный 6 5 4 2" xfId="1089" xr:uid="{00000000-0005-0000-0000-000065030000}"/>
    <cellStyle name="Обычный 6 5 5" xfId="558" xr:uid="{00000000-0005-0000-0000-000066030000}"/>
    <cellStyle name="Обычный 6 5 5 2" xfId="1260" xr:uid="{00000000-0005-0000-0000-000067030000}"/>
    <cellStyle name="Обычный 6 5 6" xfId="727" xr:uid="{00000000-0005-0000-0000-000068030000}"/>
    <cellStyle name="Обычный 6 5 6 2" xfId="1422" xr:uid="{00000000-0005-0000-0000-000069030000}"/>
    <cellStyle name="Обычный 6 5 7" xfId="918" xr:uid="{00000000-0005-0000-0000-00006A030000}"/>
    <cellStyle name="Обычный 6 6" xfId="218" xr:uid="{00000000-0005-0000-0000-00006B030000}"/>
    <cellStyle name="Обычный 6 6 2" xfId="390" xr:uid="{00000000-0005-0000-0000-00006C030000}"/>
    <cellStyle name="Обычный 6 6 2 2" xfId="1092" xr:uid="{00000000-0005-0000-0000-00006D030000}"/>
    <cellStyle name="Обычный 6 6 3" xfId="561" xr:uid="{00000000-0005-0000-0000-00006E030000}"/>
    <cellStyle name="Обычный 6 6 3 2" xfId="1263" xr:uid="{00000000-0005-0000-0000-00006F030000}"/>
    <cellStyle name="Обычный 6 6 4" xfId="730" xr:uid="{00000000-0005-0000-0000-000070030000}"/>
    <cellStyle name="Обычный 6 6 4 2" xfId="1425" xr:uid="{00000000-0005-0000-0000-000071030000}"/>
    <cellStyle name="Обычный 6 6 5" xfId="921" xr:uid="{00000000-0005-0000-0000-000072030000}"/>
    <cellStyle name="Обычный 6 7" xfId="219" xr:uid="{00000000-0005-0000-0000-000073030000}"/>
    <cellStyle name="Обычный 6 7 2" xfId="391" xr:uid="{00000000-0005-0000-0000-000074030000}"/>
    <cellStyle name="Обычный 6 7 2 2" xfId="1093" xr:uid="{00000000-0005-0000-0000-000075030000}"/>
    <cellStyle name="Обычный 6 7 3" xfId="562" xr:uid="{00000000-0005-0000-0000-000076030000}"/>
    <cellStyle name="Обычный 6 7 3 2" xfId="1264" xr:uid="{00000000-0005-0000-0000-000077030000}"/>
    <cellStyle name="Обычный 6 7 4" xfId="731" xr:uid="{00000000-0005-0000-0000-000078030000}"/>
    <cellStyle name="Обычный 6 7 4 2" xfId="1426" xr:uid="{00000000-0005-0000-0000-000079030000}"/>
    <cellStyle name="Обычный 6 7 5" xfId="922" xr:uid="{00000000-0005-0000-0000-00007A030000}"/>
    <cellStyle name="Обычный 6 8" xfId="220" xr:uid="{00000000-0005-0000-0000-00007B030000}"/>
    <cellStyle name="Обычный 6 8 2" xfId="392" xr:uid="{00000000-0005-0000-0000-00007C030000}"/>
    <cellStyle name="Обычный 6 8 2 2" xfId="1094" xr:uid="{00000000-0005-0000-0000-00007D030000}"/>
    <cellStyle name="Обычный 6 8 3" xfId="563" xr:uid="{00000000-0005-0000-0000-00007E030000}"/>
    <cellStyle name="Обычный 6 8 3 2" xfId="1265" xr:uid="{00000000-0005-0000-0000-00007F030000}"/>
    <cellStyle name="Обычный 6 8 4" xfId="732" xr:uid="{00000000-0005-0000-0000-000080030000}"/>
    <cellStyle name="Обычный 6 8 4 2" xfId="1427" xr:uid="{00000000-0005-0000-0000-000081030000}"/>
    <cellStyle name="Обычный 6 8 5" xfId="923" xr:uid="{00000000-0005-0000-0000-000082030000}"/>
    <cellStyle name="Обычный 6 9" xfId="108" xr:uid="{00000000-0005-0000-0000-000083030000}"/>
    <cellStyle name="Обычный 6 9 2" xfId="812" xr:uid="{00000000-0005-0000-0000-000084030000}"/>
    <cellStyle name="Обычный 7" xfId="55" xr:uid="{00000000-0005-0000-0000-000085030000}"/>
    <cellStyle name="Обычный 7 2" xfId="59" xr:uid="{00000000-0005-0000-0000-000086030000}"/>
    <cellStyle name="Обычный 7 2 10" xfId="457" xr:uid="{00000000-0005-0000-0000-000087030000}"/>
    <cellStyle name="Обычный 7 2 10 2" xfId="1159" xr:uid="{00000000-0005-0000-0000-000088030000}"/>
    <cellStyle name="Обычный 7 2 11" xfId="733" xr:uid="{00000000-0005-0000-0000-000089030000}"/>
    <cellStyle name="Обычный 7 2 11 2" xfId="1428" xr:uid="{00000000-0005-0000-0000-00008A030000}"/>
    <cellStyle name="Обычный 7 2 12" xfId="810" xr:uid="{00000000-0005-0000-0000-00008B030000}"/>
    <cellStyle name="Обычный 7 2 2" xfId="131" xr:uid="{00000000-0005-0000-0000-00008C030000}"/>
    <cellStyle name="Обычный 7 2 2 2" xfId="221" xr:uid="{00000000-0005-0000-0000-00008D030000}"/>
    <cellStyle name="Обычный 7 2 2 2 2" xfId="222" xr:uid="{00000000-0005-0000-0000-00008E030000}"/>
    <cellStyle name="Обычный 7 2 2 2 2 2" xfId="394" xr:uid="{00000000-0005-0000-0000-00008F030000}"/>
    <cellStyle name="Обычный 7 2 2 2 2 2 2" xfId="1096" xr:uid="{00000000-0005-0000-0000-000090030000}"/>
    <cellStyle name="Обычный 7 2 2 2 2 3" xfId="565" xr:uid="{00000000-0005-0000-0000-000091030000}"/>
    <cellStyle name="Обычный 7 2 2 2 2 3 2" xfId="1267" xr:uid="{00000000-0005-0000-0000-000092030000}"/>
    <cellStyle name="Обычный 7 2 2 2 2 4" xfId="736" xr:uid="{00000000-0005-0000-0000-000093030000}"/>
    <cellStyle name="Обычный 7 2 2 2 2 4 2" xfId="1431" xr:uid="{00000000-0005-0000-0000-000094030000}"/>
    <cellStyle name="Обычный 7 2 2 2 2 5" xfId="925" xr:uid="{00000000-0005-0000-0000-000095030000}"/>
    <cellStyle name="Обычный 7 2 2 2 3" xfId="223" xr:uid="{00000000-0005-0000-0000-000096030000}"/>
    <cellStyle name="Обычный 7 2 2 2 3 2" xfId="395" xr:uid="{00000000-0005-0000-0000-000097030000}"/>
    <cellStyle name="Обычный 7 2 2 2 3 2 2" xfId="1097" xr:uid="{00000000-0005-0000-0000-000098030000}"/>
    <cellStyle name="Обычный 7 2 2 2 3 3" xfId="566" xr:uid="{00000000-0005-0000-0000-000099030000}"/>
    <cellStyle name="Обычный 7 2 2 2 3 3 2" xfId="1268" xr:uid="{00000000-0005-0000-0000-00009A030000}"/>
    <cellStyle name="Обычный 7 2 2 2 3 4" xfId="737" xr:uid="{00000000-0005-0000-0000-00009B030000}"/>
    <cellStyle name="Обычный 7 2 2 2 3 4 2" xfId="1432" xr:uid="{00000000-0005-0000-0000-00009C030000}"/>
    <cellStyle name="Обычный 7 2 2 2 3 5" xfId="926" xr:uid="{00000000-0005-0000-0000-00009D030000}"/>
    <cellStyle name="Обычный 7 2 2 2 4" xfId="393" xr:uid="{00000000-0005-0000-0000-00009E030000}"/>
    <cellStyle name="Обычный 7 2 2 2 4 2" xfId="1095" xr:uid="{00000000-0005-0000-0000-00009F030000}"/>
    <cellStyle name="Обычный 7 2 2 2 5" xfId="564" xr:uid="{00000000-0005-0000-0000-0000A0030000}"/>
    <cellStyle name="Обычный 7 2 2 2 5 2" xfId="1266" xr:uid="{00000000-0005-0000-0000-0000A1030000}"/>
    <cellStyle name="Обычный 7 2 2 2 6" xfId="735" xr:uid="{00000000-0005-0000-0000-0000A2030000}"/>
    <cellStyle name="Обычный 7 2 2 2 6 2" xfId="1430" xr:uid="{00000000-0005-0000-0000-0000A3030000}"/>
    <cellStyle name="Обычный 7 2 2 2 7" xfId="924" xr:uid="{00000000-0005-0000-0000-0000A4030000}"/>
    <cellStyle name="Обычный 7 2 2 3" xfId="224" xr:uid="{00000000-0005-0000-0000-0000A5030000}"/>
    <cellStyle name="Обычный 7 2 2 3 2" xfId="396" xr:uid="{00000000-0005-0000-0000-0000A6030000}"/>
    <cellStyle name="Обычный 7 2 2 3 2 2" xfId="1098" xr:uid="{00000000-0005-0000-0000-0000A7030000}"/>
    <cellStyle name="Обычный 7 2 2 3 3" xfId="567" xr:uid="{00000000-0005-0000-0000-0000A8030000}"/>
    <cellStyle name="Обычный 7 2 2 3 3 2" xfId="1269" xr:uid="{00000000-0005-0000-0000-0000A9030000}"/>
    <cellStyle name="Обычный 7 2 2 3 4" xfId="738" xr:uid="{00000000-0005-0000-0000-0000AA030000}"/>
    <cellStyle name="Обычный 7 2 2 3 4 2" xfId="1433" xr:uid="{00000000-0005-0000-0000-0000AB030000}"/>
    <cellStyle name="Обычный 7 2 2 3 5" xfId="927" xr:uid="{00000000-0005-0000-0000-0000AC030000}"/>
    <cellStyle name="Обычный 7 2 2 4" xfId="225" xr:uid="{00000000-0005-0000-0000-0000AD030000}"/>
    <cellStyle name="Обычный 7 2 2 4 2" xfId="397" xr:uid="{00000000-0005-0000-0000-0000AE030000}"/>
    <cellStyle name="Обычный 7 2 2 4 2 2" xfId="1099" xr:uid="{00000000-0005-0000-0000-0000AF030000}"/>
    <cellStyle name="Обычный 7 2 2 4 3" xfId="568" xr:uid="{00000000-0005-0000-0000-0000B0030000}"/>
    <cellStyle name="Обычный 7 2 2 4 3 2" xfId="1270" xr:uid="{00000000-0005-0000-0000-0000B1030000}"/>
    <cellStyle name="Обычный 7 2 2 4 4" xfId="739" xr:uid="{00000000-0005-0000-0000-0000B2030000}"/>
    <cellStyle name="Обычный 7 2 2 4 4 2" xfId="1434" xr:uid="{00000000-0005-0000-0000-0000B3030000}"/>
    <cellStyle name="Обычный 7 2 2 4 5" xfId="928" xr:uid="{00000000-0005-0000-0000-0000B4030000}"/>
    <cellStyle name="Обычный 7 2 2 5" xfId="303" xr:uid="{00000000-0005-0000-0000-0000B5030000}"/>
    <cellStyle name="Обычный 7 2 2 5 2" xfId="1005" xr:uid="{00000000-0005-0000-0000-0000B6030000}"/>
    <cellStyle name="Обычный 7 2 2 6" xfId="474" xr:uid="{00000000-0005-0000-0000-0000B7030000}"/>
    <cellStyle name="Обычный 7 2 2 6 2" xfId="1176" xr:uid="{00000000-0005-0000-0000-0000B8030000}"/>
    <cellStyle name="Обычный 7 2 2 7" xfId="734" xr:uid="{00000000-0005-0000-0000-0000B9030000}"/>
    <cellStyle name="Обычный 7 2 2 7 2" xfId="1429" xr:uid="{00000000-0005-0000-0000-0000BA030000}"/>
    <cellStyle name="Обычный 7 2 2 8" xfId="834" xr:uid="{00000000-0005-0000-0000-0000BB030000}"/>
    <cellStyle name="Обычный 7 2 3" xfId="124" xr:uid="{00000000-0005-0000-0000-0000BC030000}"/>
    <cellStyle name="Обычный 7 2 3 2" xfId="226" xr:uid="{00000000-0005-0000-0000-0000BD030000}"/>
    <cellStyle name="Обычный 7 2 3 2 2" xfId="227" xr:uid="{00000000-0005-0000-0000-0000BE030000}"/>
    <cellStyle name="Обычный 7 2 3 2 2 2" xfId="399" xr:uid="{00000000-0005-0000-0000-0000BF030000}"/>
    <cellStyle name="Обычный 7 2 3 2 2 2 2" xfId="1101" xr:uid="{00000000-0005-0000-0000-0000C0030000}"/>
    <cellStyle name="Обычный 7 2 3 2 2 3" xfId="570" xr:uid="{00000000-0005-0000-0000-0000C1030000}"/>
    <cellStyle name="Обычный 7 2 3 2 2 3 2" xfId="1272" xr:uid="{00000000-0005-0000-0000-0000C2030000}"/>
    <cellStyle name="Обычный 7 2 3 2 2 4" xfId="742" xr:uid="{00000000-0005-0000-0000-0000C3030000}"/>
    <cellStyle name="Обычный 7 2 3 2 2 4 2" xfId="1437" xr:uid="{00000000-0005-0000-0000-0000C4030000}"/>
    <cellStyle name="Обычный 7 2 3 2 2 5" xfId="930" xr:uid="{00000000-0005-0000-0000-0000C5030000}"/>
    <cellStyle name="Обычный 7 2 3 2 3" xfId="228" xr:uid="{00000000-0005-0000-0000-0000C6030000}"/>
    <cellStyle name="Обычный 7 2 3 2 3 2" xfId="400" xr:uid="{00000000-0005-0000-0000-0000C7030000}"/>
    <cellStyle name="Обычный 7 2 3 2 3 2 2" xfId="1102" xr:uid="{00000000-0005-0000-0000-0000C8030000}"/>
    <cellStyle name="Обычный 7 2 3 2 3 3" xfId="571" xr:uid="{00000000-0005-0000-0000-0000C9030000}"/>
    <cellStyle name="Обычный 7 2 3 2 3 3 2" xfId="1273" xr:uid="{00000000-0005-0000-0000-0000CA030000}"/>
    <cellStyle name="Обычный 7 2 3 2 3 4" xfId="743" xr:uid="{00000000-0005-0000-0000-0000CB030000}"/>
    <cellStyle name="Обычный 7 2 3 2 3 4 2" xfId="1438" xr:uid="{00000000-0005-0000-0000-0000CC030000}"/>
    <cellStyle name="Обычный 7 2 3 2 3 5" xfId="931" xr:uid="{00000000-0005-0000-0000-0000CD030000}"/>
    <cellStyle name="Обычный 7 2 3 2 4" xfId="398" xr:uid="{00000000-0005-0000-0000-0000CE030000}"/>
    <cellStyle name="Обычный 7 2 3 2 4 2" xfId="1100" xr:uid="{00000000-0005-0000-0000-0000CF030000}"/>
    <cellStyle name="Обычный 7 2 3 2 5" xfId="569" xr:uid="{00000000-0005-0000-0000-0000D0030000}"/>
    <cellStyle name="Обычный 7 2 3 2 5 2" xfId="1271" xr:uid="{00000000-0005-0000-0000-0000D1030000}"/>
    <cellStyle name="Обычный 7 2 3 2 6" xfId="741" xr:uid="{00000000-0005-0000-0000-0000D2030000}"/>
    <cellStyle name="Обычный 7 2 3 2 6 2" xfId="1436" xr:uid="{00000000-0005-0000-0000-0000D3030000}"/>
    <cellStyle name="Обычный 7 2 3 2 7" xfId="929" xr:uid="{00000000-0005-0000-0000-0000D4030000}"/>
    <cellStyle name="Обычный 7 2 3 3" xfId="229" xr:uid="{00000000-0005-0000-0000-0000D5030000}"/>
    <cellStyle name="Обычный 7 2 3 3 2" xfId="401" xr:uid="{00000000-0005-0000-0000-0000D6030000}"/>
    <cellStyle name="Обычный 7 2 3 3 2 2" xfId="1103" xr:uid="{00000000-0005-0000-0000-0000D7030000}"/>
    <cellStyle name="Обычный 7 2 3 3 3" xfId="572" xr:uid="{00000000-0005-0000-0000-0000D8030000}"/>
    <cellStyle name="Обычный 7 2 3 3 3 2" xfId="1274" xr:uid="{00000000-0005-0000-0000-0000D9030000}"/>
    <cellStyle name="Обычный 7 2 3 3 4" xfId="744" xr:uid="{00000000-0005-0000-0000-0000DA030000}"/>
    <cellStyle name="Обычный 7 2 3 3 4 2" xfId="1439" xr:uid="{00000000-0005-0000-0000-0000DB030000}"/>
    <cellStyle name="Обычный 7 2 3 3 5" xfId="932" xr:uid="{00000000-0005-0000-0000-0000DC030000}"/>
    <cellStyle name="Обычный 7 2 3 4" xfId="230" xr:uid="{00000000-0005-0000-0000-0000DD030000}"/>
    <cellStyle name="Обычный 7 2 3 4 2" xfId="402" xr:uid="{00000000-0005-0000-0000-0000DE030000}"/>
    <cellStyle name="Обычный 7 2 3 4 2 2" xfId="1104" xr:uid="{00000000-0005-0000-0000-0000DF030000}"/>
    <cellStyle name="Обычный 7 2 3 4 3" xfId="573" xr:uid="{00000000-0005-0000-0000-0000E0030000}"/>
    <cellStyle name="Обычный 7 2 3 4 3 2" xfId="1275" xr:uid="{00000000-0005-0000-0000-0000E1030000}"/>
    <cellStyle name="Обычный 7 2 3 4 4" xfId="745" xr:uid="{00000000-0005-0000-0000-0000E2030000}"/>
    <cellStyle name="Обычный 7 2 3 4 4 2" xfId="1440" xr:uid="{00000000-0005-0000-0000-0000E3030000}"/>
    <cellStyle name="Обычный 7 2 3 4 5" xfId="933" xr:uid="{00000000-0005-0000-0000-0000E4030000}"/>
    <cellStyle name="Обычный 7 2 3 5" xfId="296" xr:uid="{00000000-0005-0000-0000-0000E5030000}"/>
    <cellStyle name="Обычный 7 2 3 5 2" xfId="998" xr:uid="{00000000-0005-0000-0000-0000E6030000}"/>
    <cellStyle name="Обычный 7 2 3 6" xfId="467" xr:uid="{00000000-0005-0000-0000-0000E7030000}"/>
    <cellStyle name="Обычный 7 2 3 6 2" xfId="1169" xr:uid="{00000000-0005-0000-0000-0000E8030000}"/>
    <cellStyle name="Обычный 7 2 3 7" xfId="740" xr:uid="{00000000-0005-0000-0000-0000E9030000}"/>
    <cellStyle name="Обычный 7 2 3 7 2" xfId="1435" xr:uid="{00000000-0005-0000-0000-0000EA030000}"/>
    <cellStyle name="Обычный 7 2 3 8" xfId="827" xr:uid="{00000000-0005-0000-0000-0000EB030000}"/>
    <cellStyle name="Обычный 7 2 4" xfId="231" xr:uid="{00000000-0005-0000-0000-0000EC030000}"/>
    <cellStyle name="Обычный 7 2 4 2" xfId="232" xr:uid="{00000000-0005-0000-0000-0000ED030000}"/>
    <cellStyle name="Обычный 7 2 4 2 2" xfId="404" xr:uid="{00000000-0005-0000-0000-0000EE030000}"/>
    <cellStyle name="Обычный 7 2 4 2 2 2" xfId="1106" xr:uid="{00000000-0005-0000-0000-0000EF030000}"/>
    <cellStyle name="Обычный 7 2 4 2 3" xfId="575" xr:uid="{00000000-0005-0000-0000-0000F0030000}"/>
    <cellStyle name="Обычный 7 2 4 2 3 2" xfId="1277" xr:uid="{00000000-0005-0000-0000-0000F1030000}"/>
    <cellStyle name="Обычный 7 2 4 2 4" xfId="747" xr:uid="{00000000-0005-0000-0000-0000F2030000}"/>
    <cellStyle name="Обычный 7 2 4 2 4 2" xfId="1442" xr:uid="{00000000-0005-0000-0000-0000F3030000}"/>
    <cellStyle name="Обычный 7 2 4 2 5" xfId="935" xr:uid="{00000000-0005-0000-0000-0000F4030000}"/>
    <cellStyle name="Обычный 7 2 4 3" xfId="233" xr:uid="{00000000-0005-0000-0000-0000F5030000}"/>
    <cellStyle name="Обычный 7 2 4 3 2" xfId="405" xr:uid="{00000000-0005-0000-0000-0000F6030000}"/>
    <cellStyle name="Обычный 7 2 4 3 2 2" xfId="1107" xr:uid="{00000000-0005-0000-0000-0000F7030000}"/>
    <cellStyle name="Обычный 7 2 4 3 3" xfId="576" xr:uid="{00000000-0005-0000-0000-0000F8030000}"/>
    <cellStyle name="Обычный 7 2 4 3 3 2" xfId="1278" xr:uid="{00000000-0005-0000-0000-0000F9030000}"/>
    <cellStyle name="Обычный 7 2 4 3 4" xfId="748" xr:uid="{00000000-0005-0000-0000-0000FA030000}"/>
    <cellStyle name="Обычный 7 2 4 3 4 2" xfId="1443" xr:uid="{00000000-0005-0000-0000-0000FB030000}"/>
    <cellStyle name="Обычный 7 2 4 3 5" xfId="936" xr:uid="{00000000-0005-0000-0000-0000FC030000}"/>
    <cellStyle name="Обычный 7 2 4 4" xfId="403" xr:uid="{00000000-0005-0000-0000-0000FD030000}"/>
    <cellStyle name="Обычный 7 2 4 4 2" xfId="1105" xr:uid="{00000000-0005-0000-0000-0000FE030000}"/>
    <cellStyle name="Обычный 7 2 4 5" xfId="574" xr:uid="{00000000-0005-0000-0000-0000FF030000}"/>
    <cellStyle name="Обычный 7 2 4 5 2" xfId="1276" xr:uid="{00000000-0005-0000-0000-000000040000}"/>
    <cellStyle name="Обычный 7 2 4 6" xfId="746" xr:uid="{00000000-0005-0000-0000-000001040000}"/>
    <cellStyle name="Обычный 7 2 4 6 2" xfId="1441" xr:uid="{00000000-0005-0000-0000-000002040000}"/>
    <cellStyle name="Обычный 7 2 4 7" xfId="934" xr:uid="{00000000-0005-0000-0000-000003040000}"/>
    <cellStyle name="Обычный 7 2 5" xfId="234" xr:uid="{00000000-0005-0000-0000-000004040000}"/>
    <cellStyle name="Обычный 7 2 5 2" xfId="406" xr:uid="{00000000-0005-0000-0000-000005040000}"/>
    <cellStyle name="Обычный 7 2 5 2 2" xfId="1108" xr:uid="{00000000-0005-0000-0000-000006040000}"/>
    <cellStyle name="Обычный 7 2 5 3" xfId="577" xr:uid="{00000000-0005-0000-0000-000007040000}"/>
    <cellStyle name="Обычный 7 2 5 3 2" xfId="1279" xr:uid="{00000000-0005-0000-0000-000008040000}"/>
    <cellStyle name="Обычный 7 2 5 4" xfId="749" xr:uid="{00000000-0005-0000-0000-000009040000}"/>
    <cellStyle name="Обычный 7 2 5 4 2" xfId="1444" xr:uid="{00000000-0005-0000-0000-00000A040000}"/>
    <cellStyle name="Обычный 7 2 5 5" xfId="937" xr:uid="{00000000-0005-0000-0000-00000B040000}"/>
    <cellStyle name="Обычный 7 2 6" xfId="235" xr:uid="{00000000-0005-0000-0000-00000C040000}"/>
    <cellStyle name="Обычный 7 2 6 2" xfId="407" xr:uid="{00000000-0005-0000-0000-00000D040000}"/>
    <cellStyle name="Обычный 7 2 6 2 2" xfId="1109" xr:uid="{00000000-0005-0000-0000-00000E040000}"/>
    <cellStyle name="Обычный 7 2 6 3" xfId="578" xr:uid="{00000000-0005-0000-0000-00000F040000}"/>
    <cellStyle name="Обычный 7 2 6 3 2" xfId="1280" xr:uid="{00000000-0005-0000-0000-000010040000}"/>
    <cellStyle name="Обычный 7 2 6 4" xfId="750" xr:uid="{00000000-0005-0000-0000-000011040000}"/>
    <cellStyle name="Обычный 7 2 6 4 2" xfId="1445" xr:uid="{00000000-0005-0000-0000-000012040000}"/>
    <cellStyle name="Обычный 7 2 6 5" xfId="938" xr:uid="{00000000-0005-0000-0000-000013040000}"/>
    <cellStyle name="Обычный 7 2 7" xfId="236" xr:uid="{00000000-0005-0000-0000-000014040000}"/>
    <cellStyle name="Обычный 7 2 7 2" xfId="408" xr:uid="{00000000-0005-0000-0000-000015040000}"/>
    <cellStyle name="Обычный 7 2 7 2 2" xfId="1110" xr:uid="{00000000-0005-0000-0000-000016040000}"/>
    <cellStyle name="Обычный 7 2 7 3" xfId="579" xr:uid="{00000000-0005-0000-0000-000017040000}"/>
    <cellStyle name="Обычный 7 2 7 3 2" xfId="1281" xr:uid="{00000000-0005-0000-0000-000018040000}"/>
    <cellStyle name="Обычный 7 2 7 4" xfId="751" xr:uid="{00000000-0005-0000-0000-000019040000}"/>
    <cellStyle name="Обычный 7 2 7 4 2" xfId="1446" xr:uid="{00000000-0005-0000-0000-00001A040000}"/>
    <cellStyle name="Обычный 7 2 7 5" xfId="939" xr:uid="{00000000-0005-0000-0000-00001B040000}"/>
    <cellStyle name="Обычный 7 2 8" xfId="113" xr:uid="{00000000-0005-0000-0000-00001C040000}"/>
    <cellStyle name="Обычный 7 2 8 2" xfId="817" xr:uid="{00000000-0005-0000-0000-00001D040000}"/>
    <cellStyle name="Обычный 7 2 9" xfId="286" xr:uid="{00000000-0005-0000-0000-00001E040000}"/>
    <cellStyle name="Обычный 7 2 9 2" xfId="988" xr:uid="{00000000-0005-0000-0000-00001F040000}"/>
    <cellStyle name="Обычный 8" xfId="58" xr:uid="{00000000-0005-0000-0000-000020040000}"/>
    <cellStyle name="Обычный 9" xfId="115" xr:uid="{00000000-0005-0000-0000-000021040000}"/>
    <cellStyle name="Обычный 9 2" xfId="133" xr:uid="{00000000-0005-0000-0000-000022040000}"/>
    <cellStyle name="Обычный 9 2 2" xfId="237" xr:uid="{00000000-0005-0000-0000-000023040000}"/>
    <cellStyle name="Обычный 9 2 2 2" xfId="238" xr:uid="{00000000-0005-0000-0000-000024040000}"/>
    <cellStyle name="Обычный 9 2 2 2 2" xfId="410" xr:uid="{00000000-0005-0000-0000-000025040000}"/>
    <cellStyle name="Обычный 9 2 2 2 2 2" xfId="1112" xr:uid="{00000000-0005-0000-0000-000026040000}"/>
    <cellStyle name="Обычный 9 2 2 2 3" xfId="581" xr:uid="{00000000-0005-0000-0000-000027040000}"/>
    <cellStyle name="Обычный 9 2 2 2 3 2" xfId="1283" xr:uid="{00000000-0005-0000-0000-000028040000}"/>
    <cellStyle name="Обычный 9 2 2 2 4" xfId="755" xr:uid="{00000000-0005-0000-0000-000029040000}"/>
    <cellStyle name="Обычный 9 2 2 2 4 2" xfId="1450" xr:uid="{00000000-0005-0000-0000-00002A040000}"/>
    <cellStyle name="Обычный 9 2 2 2 5" xfId="941" xr:uid="{00000000-0005-0000-0000-00002B040000}"/>
    <cellStyle name="Обычный 9 2 2 3" xfId="239" xr:uid="{00000000-0005-0000-0000-00002C040000}"/>
    <cellStyle name="Обычный 9 2 2 3 2" xfId="411" xr:uid="{00000000-0005-0000-0000-00002D040000}"/>
    <cellStyle name="Обычный 9 2 2 3 2 2" xfId="1113" xr:uid="{00000000-0005-0000-0000-00002E040000}"/>
    <cellStyle name="Обычный 9 2 2 3 3" xfId="582" xr:uid="{00000000-0005-0000-0000-00002F040000}"/>
    <cellStyle name="Обычный 9 2 2 3 3 2" xfId="1284" xr:uid="{00000000-0005-0000-0000-000030040000}"/>
    <cellStyle name="Обычный 9 2 2 3 4" xfId="756" xr:uid="{00000000-0005-0000-0000-000031040000}"/>
    <cellStyle name="Обычный 9 2 2 3 4 2" xfId="1451" xr:uid="{00000000-0005-0000-0000-000032040000}"/>
    <cellStyle name="Обычный 9 2 2 3 5" xfId="942" xr:uid="{00000000-0005-0000-0000-000033040000}"/>
    <cellStyle name="Обычный 9 2 2 4" xfId="240" xr:uid="{00000000-0005-0000-0000-000034040000}"/>
    <cellStyle name="Обычный 9 2 2 4 2" xfId="412" xr:uid="{00000000-0005-0000-0000-000035040000}"/>
    <cellStyle name="Обычный 9 2 2 4 2 2" xfId="1114" xr:uid="{00000000-0005-0000-0000-000036040000}"/>
    <cellStyle name="Обычный 9 2 2 4 3" xfId="583" xr:uid="{00000000-0005-0000-0000-000037040000}"/>
    <cellStyle name="Обычный 9 2 2 4 3 2" xfId="1285" xr:uid="{00000000-0005-0000-0000-000038040000}"/>
    <cellStyle name="Обычный 9 2 2 4 4" xfId="757" xr:uid="{00000000-0005-0000-0000-000039040000}"/>
    <cellStyle name="Обычный 9 2 2 4 4 2" xfId="1452" xr:uid="{00000000-0005-0000-0000-00003A040000}"/>
    <cellStyle name="Обычный 9 2 2 4 5" xfId="943" xr:uid="{00000000-0005-0000-0000-00003B040000}"/>
    <cellStyle name="Обычный 9 2 2 5" xfId="409" xr:uid="{00000000-0005-0000-0000-00003C040000}"/>
    <cellStyle name="Обычный 9 2 2 5 2" xfId="1111" xr:uid="{00000000-0005-0000-0000-00003D040000}"/>
    <cellStyle name="Обычный 9 2 2 6" xfId="580" xr:uid="{00000000-0005-0000-0000-00003E040000}"/>
    <cellStyle name="Обычный 9 2 2 6 2" xfId="1282" xr:uid="{00000000-0005-0000-0000-00003F040000}"/>
    <cellStyle name="Обычный 9 2 2 7" xfId="754" xr:uid="{00000000-0005-0000-0000-000040040000}"/>
    <cellStyle name="Обычный 9 2 2 7 2" xfId="1449" xr:uid="{00000000-0005-0000-0000-000041040000}"/>
    <cellStyle name="Обычный 9 2 2 8" xfId="940" xr:uid="{00000000-0005-0000-0000-000042040000}"/>
    <cellStyle name="Обычный 9 2 3" xfId="241" xr:uid="{00000000-0005-0000-0000-000043040000}"/>
    <cellStyle name="Обычный 9 2 3 2" xfId="413" xr:uid="{00000000-0005-0000-0000-000044040000}"/>
    <cellStyle name="Обычный 9 2 3 2 2" xfId="1115" xr:uid="{00000000-0005-0000-0000-000045040000}"/>
    <cellStyle name="Обычный 9 2 3 3" xfId="584" xr:uid="{00000000-0005-0000-0000-000046040000}"/>
    <cellStyle name="Обычный 9 2 3 3 2" xfId="1286" xr:uid="{00000000-0005-0000-0000-000047040000}"/>
    <cellStyle name="Обычный 9 2 3 4" xfId="758" xr:uid="{00000000-0005-0000-0000-000048040000}"/>
    <cellStyle name="Обычный 9 2 3 4 2" xfId="1453" xr:uid="{00000000-0005-0000-0000-000049040000}"/>
    <cellStyle name="Обычный 9 2 3 5" xfId="944" xr:uid="{00000000-0005-0000-0000-00004A040000}"/>
    <cellStyle name="Обычный 9 2 4" xfId="242" xr:uid="{00000000-0005-0000-0000-00004B040000}"/>
    <cellStyle name="Обычный 9 2 4 2" xfId="414" xr:uid="{00000000-0005-0000-0000-00004C040000}"/>
    <cellStyle name="Обычный 9 2 4 2 2" xfId="1116" xr:uid="{00000000-0005-0000-0000-00004D040000}"/>
    <cellStyle name="Обычный 9 2 4 3" xfId="585" xr:uid="{00000000-0005-0000-0000-00004E040000}"/>
    <cellStyle name="Обычный 9 2 4 3 2" xfId="1287" xr:uid="{00000000-0005-0000-0000-00004F040000}"/>
    <cellStyle name="Обычный 9 2 4 4" xfId="759" xr:uid="{00000000-0005-0000-0000-000050040000}"/>
    <cellStyle name="Обычный 9 2 4 4 2" xfId="1454" xr:uid="{00000000-0005-0000-0000-000051040000}"/>
    <cellStyle name="Обычный 9 2 4 5" xfId="945" xr:uid="{00000000-0005-0000-0000-000052040000}"/>
    <cellStyle name="Обычный 9 2 5" xfId="305" xr:uid="{00000000-0005-0000-0000-000053040000}"/>
    <cellStyle name="Обычный 9 2 5 2" xfId="1007" xr:uid="{00000000-0005-0000-0000-000054040000}"/>
    <cellStyle name="Обычный 9 2 6" xfId="476" xr:uid="{00000000-0005-0000-0000-000055040000}"/>
    <cellStyle name="Обычный 9 2 6 2" xfId="1178" xr:uid="{00000000-0005-0000-0000-000056040000}"/>
    <cellStyle name="Обычный 9 2 7" xfId="753" xr:uid="{00000000-0005-0000-0000-000057040000}"/>
    <cellStyle name="Обычный 9 2 7 2" xfId="1448" xr:uid="{00000000-0005-0000-0000-000058040000}"/>
    <cellStyle name="Обычный 9 2 8" xfId="836" xr:uid="{00000000-0005-0000-0000-000059040000}"/>
    <cellStyle name="Обычный 9 3" xfId="138" xr:uid="{00000000-0005-0000-0000-00005A040000}"/>
    <cellStyle name="Обычный 9 3 2" xfId="243" xr:uid="{00000000-0005-0000-0000-00005B040000}"/>
    <cellStyle name="Обычный 9 3 2 2" xfId="415" xr:uid="{00000000-0005-0000-0000-00005C040000}"/>
    <cellStyle name="Обычный 9 3 2 2 2" xfId="1117" xr:uid="{00000000-0005-0000-0000-00005D040000}"/>
    <cellStyle name="Обычный 9 3 2 3" xfId="586" xr:uid="{00000000-0005-0000-0000-00005E040000}"/>
    <cellStyle name="Обычный 9 3 2 3 2" xfId="1288" xr:uid="{00000000-0005-0000-0000-00005F040000}"/>
    <cellStyle name="Обычный 9 3 2 4" xfId="761" xr:uid="{00000000-0005-0000-0000-000060040000}"/>
    <cellStyle name="Обычный 9 3 2 4 2" xfId="1456" xr:uid="{00000000-0005-0000-0000-000061040000}"/>
    <cellStyle name="Обычный 9 3 2 5" xfId="946" xr:uid="{00000000-0005-0000-0000-000062040000}"/>
    <cellStyle name="Обычный 9 3 3" xfId="244" xr:uid="{00000000-0005-0000-0000-000063040000}"/>
    <cellStyle name="Обычный 9 3 3 2" xfId="416" xr:uid="{00000000-0005-0000-0000-000064040000}"/>
    <cellStyle name="Обычный 9 3 3 2 2" xfId="1118" xr:uid="{00000000-0005-0000-0000-000065040000}"/>
    <cellStyle name="Обычный 9 3 3 3" xfId="587" xr:uid="{00000000-0005-0000-0000-000066040000}"/>
    <cellStyle name="Обычный 9 3 3 3 2" xfId="1289" xr:uid="{00000000-0005-0000-0000-000067040000}"/>
    <cellStyle name="Обычный 9 3 3 4" xfId="762" xr:uid="{00000000-0005-0000-0000-000068040000}"/>
    <cellStyle name="Обычный 9 3 3 4 2" xfId="1457" xr:uid="{00000000-0005-0000-0000-000069040000}"/>
    <cellStyle name="Обычный 9 3 3 5" xfId="947" xr:uid="{00000000-0005-0000-0000-00006A040000}"/>
    <cellStyle name="Обычный 9 3 4" xfId="245" xr:uid="{00000000-0005-0000-0000-00006B040000}"/>
    <cellStyle name="Обычный 9 3 4 2" xfId="417" xr:uid="{00000000-0005-0000-0000-00006C040000}"/>
    <cellStyle name="Обычный 9 3 4 2 2" xfId="1119" xr:uid="{00000000-0005-0000-0000-00006D040000}"/>
    <cellStyle name="Обычный 9 3 4 3" xfId="588" xr:uid="{00000000-0005-0000-0000-00006E040000}"/>
    <cellStyle name="Обычный 9 3 4 3 2" xfId="1290" xr:uid="{00000000-0005-0000-0000-00006F040000}"/>
    <cellStyle name="Обычный 9 3 4 4" xfId="763" xr:uid="{00000000-0005-0000-0000-000070040000}"/>
    <cellStyle name="Обычный 9 3 4 4 2" xfId="1458" xr:uid="{00000000-0005-0000-0000-000071040000}"/>
    <cellStyle name="Обычный 9 3 4 5" xfId="948" xr:uid="{00000000-0005-0000-0000-000072040000}"/>
    <cellStyle name="Обычный 9 3 5" xfId="310" xr:uid="{00000000-0005-0000-0000-000073040000}"/>
    <cellStyle name="Обычный 9 3 5 2" xfId="1012" xr:uid="{00000000-0005-0000-0000-000074040000}"/>
    <cellStyle name="Обычный 9 3 6" xfId="481" xr:uid="{00000000-0005-0000-0000-000075040000}"/>
    <cellStyle name="Обычный 9 3 6 2" xfId="1183" xr:uid="{00000000-0005-0000-0000-000076040000}"/>
    <cellStyle name="Обычный 9 3 7" xfId="760" xr:uid="{00000000-0005-0000-0000-000077040000}"/>
    <cellStyle name="Обычный 9 3 7 2" xfId="1455" xr:uid="{00000000-0005-0000-0000-000078040000}"/>
    <cellStyle name="Обычный 9 3 8" xfId="841" xr:uid="{00000000-0005-0000-0000-000079040000}"/>
    <cellStyle name="Обычный 9 4" xfId="246" xr:uid="{00000000-0005-0000-0000-00007A040000}"/>
    <cellStyle name="Обычный 9 4 2" xfId="418" xr:uid="{00000000-0005-0000-0000-00007B040000}"/>
    <cellStyle name="Обычный 9 4 2 2" xfId="1120" xr:uid="{00000000-0005-0000-0000-00007C040000}"/>
    <cellStyle name="Обычный 9 4 3" xfId="589" xr:uid="{00000000-0005-0000-0000-00007D040000}"/>
    <cellStyle name="Обычный 9 4 3 2" xfId="1291" xr:uid="{00000000-0005-0000-0000-00007E040000}"/>
    <cellStyle name="Обычный 9 4 4" xfId="764" xr:uid="{00000000-0005-0000-0000-00007F040000}"/>
    <cellStyle name="Обычный 9 4 4 2" xfId="1459" xr:uid="{00000000-0005-0000-0000-000080040000}"/>
    <cellStyle name="Обычный 9 4 5" xfId="949" xr:uid="{00000000-0005-0000-0000-000081040000}"/>
    <cellStyle name="Обычный 9 5" xfId="247" xr:uid="{00000000-0005-0000-0000-000082040000}"/>
    <cellStyle name="Обычный 9 5 2" xfId="419" xr:uid="{00000000-0005-0000-0000-000083040000}"/>
    <cellStyle name="Обычный 9 5 2 2" xfId="1121" xr:uid="{00000000-0005-0000-0000-000084040000}"/>
    <cellStyle name="Обычный 9 5 3" xfId="590" xr:uid="{00000000-0005-0000-0000-000085040000}"/>
    <cellStyle name="Обычный 9 5 3 2" xfId="1292" xr:uid="{00000000-0005-0000-0000-000086040000}"/>
    <cellStyle name="Обычный 9 5 4" xfId="765" xr:uid="{00000000-0005-0000-0000-000087040000}"/>
    <cellStyle name="Обычный 9 5 4 2" xfId="1460" xr:uid="{00000000-0005-0000-0000-000088040000}"/>
    <cellStyle name="Обычный 9 5 5" xfId="950" xr:uid="{00000000-0005-0000-0000-000089040000}"/>
    <cellStyle name="Обычный 9 6" xfId="288" xr:uid="{00000000-0005-0000-0000-00008A040000}"/>
    <cellStyle name="Обычный 9 6 2" xfId="990" xr:uid="{00000000-0005-0000-0000-00008B040000}"/>
    <cellStyle name="Обычный 9 7" xfId="459" xr:uid="{00000000-0005-0000-0000-00008C040000}"/>
    <cellStyle name="Обычный 9 7 2" xfId="1161" xr:uid="{00000000-0005-0000-0000-00008D040000}"/>
    <cellStyle name="Обычный 9 8" xfId="752" xr:uid="{00000000-0005-0000-0000-00008E040000}"/>
    <cellStyle name="Обычный 9 8 2" xfId="1447" xr:uid="{00000000-0005-0000-0000-00008F040000}"/>
    <cellStyle name="Обычный 9 9" xfId="819" xr:uid="{00000000-0005-0000-0000-000090040000}"/>
    <cellStyle name="Обычный_Формат МЭ  - (кор  08 09 2010) 2" xfId="623" xr:uid="{00000000-0005-0000-0000-000091040000}"/>
    <cellStyle name="Обычный_Форматы по компаниям_last" xfId="46" xr:uid="{00000000-0005-0000-0000-000092040000}"/>
    <cellStyle name="Обычный_Форматы по компаниям_last 2" xfId="107" xr:uid="{00000000-0005-0000-0000-000093040000}"/>
    <cellStyle name="Плохой" xfId="38" builtinId="27" customBuiltin="1"/>
    <cellStyle name="Плохой 2" xfId="96" xr:uid="{00000000-0005-0000-0000-000095040000}"/>
    <cellStyle name="Пояснение" xfId="39" builtinId="53" customBuiltin="1"/>
    <cellStyle name="Пояснение 2" xfId="97" xr:uid="{00000000-0005-0000-0000-000097040000}"/>
    <cellStyle name="Примечание" xfId="40" builtinId="10" customBuiltin="1"/>
    <cellStyle name="Примечание 2" xfId="98" xr:uid="{00000000-0005-0000-0000-000099040000}"/>
    <cellStyle name="Процентный" xfId="1499" builtinId="5"/>
    <cellStyle name="Процентный 2" xfId="104" xr:uid="{00000000-0005-0000-0000-00009B040000}"/>
    <cellStyle name="Процентный 3" xfId="105" xr:uid="{00000000-0005-0000-0000-00009C040000}"/>
    <cellStyle name="Связанная ячейка" xfId="41" builtinId="24" customBuiltin="1"/>
    <cellStyle name="Связанная ячейка 2" xfId="99" xr:uid="{00000000-0005-0000-0000-00009E040000}"/>
    <cellStyle name="Стиль 1" xfId="106" xr:uid="{00000000-0005-0000-0000-00009F040000}"/>
    <cellStyle name="Текст предупреждения" xfId="42" builtinId="11" customBuiltin="1"/>
    <cellStyle name="Текст предупреждения 2" xfId="100" xr:uid="{00000000-0005-0000-0000-0000A1040000}"/>
    <cellStyle name="Финансовый" xfId="624" builtinId="3"/>
    <cellStyle name="Финансовый 2" xfId="50" xr:uid="{00000000-0005-0000-0000-0000A3040000}"/>
    <cellStyle name="Финансовый 2 10" xfId="453" xr:uid="{00000000-0005-0000-0000-0000A4040000}"/>
    <cellStyle name="Финансовый 2 10 2" xfId="1155" xr:uid="{00000000-0005-0000-0000-0000A5040000}"/>
    <cellStyle name="Финансовый 2 11" xfId="626" xr:uid="{00000000-0005-0000-0000-0000A6040000}"/>
    <cellStyle name="Финансовый 2 12" xfId="806" xr:uid="{00000000-0005-0000-0000-0000A7040000}"/>
    <cellStyle name="Финансовый 2 2" xfId="127" xr:uid="{00000000-0005-0000-0000-0000A8040000}"/>
    <cellStyle name="Финансовый 2 2 2" xfId="248" xr:uid="{00000000-0005-0000-0000-0000A9040000}"/>
    <cellStyle name="Финансовый 2 2 2 2" xfId="249" xr:uid="{00000000-0005-0000-0000-0000AA040000}"/>
    <cellStyle name="Финансовый 2 2 2 2 2" xfId="51" xr:uid="{00000000-0005-0000-0000-0000AB040000}"/>
    <cellStyle name="Финансовый 2 2 2 2 3" xfId="421" xr:uid="{00000000-0005-0000-0000-0000AC040000}"/>
    <cellStyle name="Финансовый 2 2 2 2 3 2" xfId="1123" xr:uid="{00000000-0005-0000-0000-0000AD040000}"/>
    <cellStyle name="Финансовый 2 2 2 2 4" xfId="592" xr:uid="{00000000-0005-0000-0000-0000AE040000}"/>
    <cellStyle name="Финансовый 2 2 2 2 4 2" xfId="1294" xr:uid="{00000000-0005-0000-0000-0000AF040000}"/>
    <cellStyle name="Финансовый 2 2 2 2 5" xfId="769" xr:uid="{00000000-0005-0000-0000-0000B0040000}"/>
    <cellStyle name="Финансовый 2 2 2 2 5 2" xfId="1464" xr:uid="{00000000-0005-0000-0000-0000B1040000}"/>
    <cellStyle name="Финансовый 2 2 2 2 6" xfId="952" xr:uid="{00000000-0005-0000-0000-0000B2040000}"/>
    <cellStyle name="Финансовый 2 2 2 3" xfId="250" xr:uid="{00000000-0005-0000-0000-0000B3040000}"/>
    <cellStyle name="Финансовый 2 2 2 3 2" xfId="422" xr:uid="{00000000-0005-0000-0000-0000B4040000}"/>
    <cellStyle name="Финансовый 2 2 2 3 2 2" xfId="1124" xr:uid="{00000000-0005-0000-0000-0000B5040000}"/>
    <cellStyle name="Финансовый 2 2 2 3 3" xfId="593" xr:uid="{00000000-0005-0000-0000-0000B6040000}"/>
    <cellStyle name="Финансовый 2 2 2 3 3 2" xfId="1295" xr:uid="{00000000-0005-0000-0000-0000B7040000}"/>
    <cellStyle name="Финансовый 2 2 2 3 4" xfId="770" xr:uid="{00000000-0005-0000-0000-0000B8040000}"/>
    <cellStyle name="Финансовый 2 2 2 3 4 2" xfId="1465" xr:uid="{00000000-0005-0000-0000-0000B9040000}"/>
    <cellStyle name="Финансовый 2 2 2 3 5" xfId="953" xr:uid="{00000000-0005-0000-0000-0000BA040000}"/>
    <cellStyle name="Финансовый 2 2 2 4" xfId="420" xr:uid="{00000000-0005-0000-0000-0000BB040000}"/>
    <cellStyle name="Финансовый 2 2 2 4 2" xfId="1122" xr:uid="{00000000-0005-0000-0000-0000BC040000}"/>
    <cellStyle name="Финансовый 2 2 2 5" xfId="591" xr:uid="{00000000-0005-0000-0000-0000BD040000}"/>
    <cellStyle name="Финансовый 2 2 2 5 2" xfId="1293" xr:uid="{00000000-0005-0000-0000-0000BE040000}"/>
    <cellStyle name="Финансовый 2 2 2 6" xfId="768" xr:uid="{00000000-0005-0000-0000-0000BF040000}"/>
    <cellStyle name="Финансовый 2 2 2 6 2" xfId="1463" xr:uid="{00000000-0005-0000-0000-0000C0040000}"/>
    <cellStyle name="Финансовый 2 2 2 7" xfId="951" xr:uid="{00000000-0005-0000-0000-0000C1040000}"/>
    <cellStyle name="Финансовый 2 2 3" xfId="251" xr:uid="{00000000-0005-0000-0000-0000C2040000}"/>
    <cellStyle name="Финансовый 2 2 3 2" xfId="423" xr:uid="{00000000-0005-0000-0000-0000C3040000}"/>
    <cellStyle name="Финансовый 2 2 3 2 2" xfId="1125" xr:uid="{00000000-0005-0000-0000-0000C4040000}"/>
    <cellStyle name="Финансовый 2 2 3 3" xfId="594" xr:uid="{00000000-0005-0000-0000-0000C5040000}"/>
    <cellStyle name="Финансовый 2 2 3 3 2" xfId="1296" xr:uid="{00000000-0005-0000-0000-0000C6040000}"/>
    <cellStyle name="Финансовый 2 2 3 4" xfId="771" xr:uid="{00000000-0005-0000-0000-0000C7040000}"/>
    <cellStyle name="Финансовый 2 2 3 4 2" xfId="1466" xr:uid="{00000000-0005-0000-0000-0000C8040000}"/>
    <cellStyle name="Финансовый 2 2 3 5" xfId="954" xr:uid="{00000000-0005-0000-0000-0000C9040000}"/>
    <cellStyle name="Финансовый 2 2 4" xfId="252" xr:uid="{00000000-0005-0000-0000-0000CA040000}"/>
    <cellStyle name="Финансовый 2 2 4 2" xfId="424" xr:uid="{00000000-0005-0000-0000-0000CB040000}"/>
    <cellStyle name="Финансовый 2 2 4 2 2" xfId="1126" xr:uid="{00000000-0005-0000-0000-0000CC040000}"/>
    <cellStyle name="Финансовый 2 2 4 3" xfId="595" xr:uid="{00000000-0005-0000-0000-0000CD040000}"/>
    <cellStyle name="Финансовый 2 2 4 3 2" xfId="1297" xr:uid="{00000000-0005-0000-0000-0000CE040000}"/>
    <cellStyle name="Финансовый 2 2 4 4" xfId="772" xr:uid="{00000000-0005-0000-0000-0000CF040000}"/>
    <cellStyle name="Финансовый 2 2 4 4 2" xfId="1467" xr:uid="{00000000-0005-0000-0000-0000D0040000}"/>
    <cellStyle name="Финансовый 2 2 4 5" xfId="955" xr:uid="{00000000-0005-0000-0000-0000D1040000}"/>
    <cellStyle name="Финансовый 2 2 5" xfId="299" xr:uid="{00000000-0005-0000-0000-0000D2040000}"/>
    <cellStyle name="Финансовый 2 2 5 2" xfId="1001" xr:uid="{00000000-0005-0000-0000-0000D3040000}"/>
    <cellStyle name="Финансовый 2 2 6" xfId="470" xr:uid="{00000000-0005-0000-0000-0000D4040000}"/>
    <cellStyle name="Финансовый 2 2 6 2" xfId="1172" xr:uid="{00000000-0005-0000-0000-0000D5040000}"/>
    <cellStyle name="Финансовый 2 2 7" xfId="767" xr:uid="{00000000-0005-0000-0000-0000D6040000}"/>
    <cellStyle name="Финансовый 2 2 7 2" xfId="1462" xr:uid="{00000000-0005-0000-0000-0000D7040000}"/>
    <cellStyle name="Финансовый 2 2 8" xfId="830" xr:uid="{00000000-0005-0000-0000-0000D8040000}"/>
    <cellStyle name="Финансовый 2 3" xfId="120" xr:uid="{00000000-0005-0000-0000-0000D9040000}"/>
    <cellStyle name="Финансовый 2 3 2" xfId="253" xr:uid="{00000000-0005-0000-0000-0000DA040000}"/>
    <cellStyle name="Финансовый 2 3 2 2" xfId="254" xr:uid="{00000000-0005-0000-0000-0000DB040000}"/>
    <cellStyle name="Финансовый 2 3 2 2 2" xfId="426" xr:uid="{00000000-0005-0000-0000-0000DC040000}"/>
    <cellStyle name="Финансовый 2 3 2 2 2 2" xfId="1128" xr:uid="{00000000-0005-0000-0000-0000DD040000}"/>
    <cellStyle name="Финансовый 2 3 2 2 3" xfId="597" xr:uid="{00000000-0005-0000-0000-0000DE040000}"/>
    <cellStyle name="Финансовый 2 3 2 2 3 2" xfId="1299" xr:uid="{00000000-0005-0000-0000-0000DF040000}"/>
    <cellStyle name="Финансовый 2 3 2 2 4" xfId="775" xr:uid="{00000000-0005-0000-0000-0000E0040000}"/>
    <cellStyle name="Финансовый 2 3 2 2 4 2" xfId="1470" xr:uid="{00000000-0005-0000-0000-0000E1040000}"/>
    <cellStyle name="Финансовый 2 3 2 2 5" xfId="957" xr:uid="{00000000-0005-0000-0000-0000E2040000}"/>
    <cellStyle name="Финансовый 2 3 2 3" xfId="255" xr:uid="{00000000-0005-0000-0000-0000E3040000}"/>
    <cellStyle name="Финансовый 2 3 2 3 2" xfId="427" xr:uid="{00000000-0005-0000-0000-0000E4040000}"/>
    <cellStyle name="Финансовый 2 3 2 3 2 2" xfId="1129" xr:uid="{00000000-0005-0000-0000-0000E5040000}"/>
    <cellStyle name="Финансовый 2 3 2 3 3" xfId="598" xr:uid="{00000000-0005-0000-0000-0000E6040000}"/>
    <cellStyle name="Финансовый 2 3 2 3 3 2" xfId="1300" xr:uid="{00000000-0005-0000-0000-0000E7040000}"/>
    <cellStyle name="Финансовый 2 3 2 3 4" xfId="776" xr:uid="{00000000-0005-0000-0000-0000E8040000}"/>
    <cellStyle name="Финансовый 2 3 2 3 4 2" xfId="1471" xr:uid="{00000000-0005-0000-0000-0000E9040000}"/>
    <cellStyle name="Финансовый 2 3 2 3 5" xfId="958" xr:uid="{00000000-0005-0000-0000-0000EA040000}"/>
    <cellStyle name="Финансовый 2 3 2 4" xfId="425" xr:uid="{00000000-0005-0000-0000-0000EB040000}"/>
    <cellStyle name="Финансовый 2 3 2 4 2" xfId="1127" xr:uid="{00000000-0005-0000-0000-0000EC040000}"/>
    <cellStyle name="Финансовый 2 3 2 5" xfId="596" xr:uid="{00000000-0005-0000-0000-0000ED040000}"/>
    <cellStyle name="Финансовый 2 3 2 5 2" xfId="1298" xr:uid="{00000000-0005-0000-0000-0000EE040000}"/>
    <cellStyle name="Финансовый 2 3 2 6" xfId="774" xr:uid="{00000000-0005-0000-0000-0000EF040000}"/>
    <cellStyle name="Финансовый 2 3 2 6 2" xfId="1469" xr:uid="{00000000-0005-0000-0000-0000F0040000}"/>
    <cellStyle name="Финансовый 2 3 2 7" xfId="956" xr:uid="{00000000-0005-0000-0000-0000F1040000}"/>
    <cellStyle name="Финансовый 2 3 3" xfId="256" xr:uid="{00000000-0005-0000-0000-0000F2040000}"/>
    <cellStyle name="Финансовый 2 3 3 2" xfId="428" xr:uid="{00000000-0005-0000-0000-0000F3040000}"/>
    <cellStyle name="Финансовый 2 3 3 2 2" xfId="1130" xr:uid="{00000000-0005-0000-0000-0000F4040000}"/>
    <cellStyle name="Финансовый 2 3 3 3" xfId="599" xr:uid="{00000000-0005-0000-0000-0000F5040000}"/>
    <cellStyle name="Финансовый 2 3 3 3 2" xfId="1301" xr:uid="{00000000-0005-0000-0000-0000F6040000}"/>
    <cellStyle name="Финансовый 2 3 3 4" xfId="777" xr:uid="{00000000-0005-0000-0000-0000F7040000}"/>
    <cellStyle name="Финансовый 2 3 3 4 2" xfId="1472" xr:uid="{00000000-0005-0000-0000-0000F8040000}"/>
    <cellStyle name="Финансовый 2 3 3 5" xfId="959" xr:uid="{00000000-0005-0000-0000-0000F9040000}"/>
    <cellStyle name="Финансовый 2 3 4" xfId="257" xr:uid="{00000000-0005-0000-0000-0000FA040000}"/>
    <cellStyle name="Финансовый 2 3 4 2" xfId="429" xr:uid="{00000000-0005-0000-0000-0000FB040000}"/>
    <cellStyle name="Финансовый 2 3 4 2 2" xfId="1131" xr:uid="{00000000-0005-0000-0000-0000FC040000}"/>
    <cellStyle name="Финансовый 2 3 4 3" xfId="600" xr:uid="{00000000-0005-0000-0000-0000FD040000}"/>
    <cellStyle name="Финансовый 2 3 4 3 2" xfId="1302" xr:uid="{00000000-0005-0000-0000-0000FE040000}"/>
    <cellStyle name="Финансовый 2 3 4 4" xfId="778" xr:uid="{00000000-0005-0000-0000-0000FF040000}"/>
    <cellStyle name="Финансовый 2 3 4 4 2" xfId="1473" xr:uid="{00000000-0005-0000-0000-000000050000}"/>
    <cellStyle name="Финансовый 2 3 4 5" xfId="960" xr:uid="{00000000-0005-0000-0000-000001050000}"/>
    <cellStyle name="Финансовый 2 3 5" xfId="292" xr:uid="{00000000-0005-0000-0000-000002050000}"/>
    <cellStyle name="Финансовый 2 3 5 2" xfId="994" xr:uid="{00000000-0005-0000-0000-000003050000}"/>
    <cellStyle name="Финансовый 2 3 6" xfId="463" xr:uid="{00000000-0005-0000-0000-000004050000}"/>
    <cellStyle name="Финансовый 2 3 6 2" xfId="1165" xr:uid="{00000000-0005-0000-0000-000005050000}"/>
    <cellStyle name="Финансовый 2 3 7" xfId="773" xr:uid="{00000000-0005-0000-0000-000006050000}"/>
    <cellStyle name="Финансовый 2 3 7 2" xfId="1468" xr:uid="{00000000-0005-0000-0000-000007050000}"/>
    <cellStyle name="Финансовый 2 3 8" xfId="823" xr:uid="{00000000-0005-0000-0000-000008050000}"/>
    <cellStyle name="Финансовый 2 4" xfId="258" xr:uid="{00000000-0005-0000-0000-000009050000}"/>
    <cellStyle name="Финансовый 2 4 2" xfId="259" xr:uid="{00000000-0005-0000-0000-00000A050000}"/>
    <cellStyle name="Финансовый 2 4 2 2" xfId="431" xr:uid="{00000000-0005-0000-0000-00000B050000}"/>
    <cellStyle name="Финансовый 2 4 2 2 2" xfId="1133" xr:uid="{00000000-0005-0000-0000-00000C050000}"/>
    <cellStyle name="Финансовый 2 4 2 3" xfId="602" xr:uid="{00000000-0005-0000-0000-00000D050000}"/>
    <cellStyle name="Финансовый 2 4 2 3 2" xfId="1304" xr:uid="{00000000-0005-0000-0000-00000E050000}"/>
    <cellStyle name="Финансовый 2 4 2 4" xfId="780" xr:uid="{00000000-0005-0000-0000-00000F050000}"/>
    <cellStyle name="Финансовый 2 4 2 4 2" xfId="1475" xr:uid="{00000000-0005-0000-0000-000010050000}"/>
    <cellStyle name="Финансовый 2 4 2 5" xfId="962" xr:uid="{00000000-0005-0000-0000-000011050000}"/>
    <cellStyle name="Финансовый 2 4 3" xfId="260" xr:uid="{00000000-0005-0000-0000-000012050000}"/>
    <cellStyle name="Финансовый 2 4 3 2" xfId="432" xr:uid="{00000000-0005-0000-0000-000013050000}"/>
    <cellStyle name="Финансовый 2 4 3 2 2" xfId="1134" xr:uid="{00000000-0005-0000-0000-000014050000}"/>
    <cellStyle name="Финансовый 2 4 3 3" xfId="603" xr:uid="{00000000-0005-0000-0000-000015050000}"/>
    <cellStyle name="Финансовый 2 4 3 3 2" xfId="1305" xr:uid="{00000000-0005-0000-0000-000016050000}"/>
    <cellStyle name="Финансовый 2 4 3 4" xfId="781" xr:uid="{00000000-0005-0000-0000-000017050000}"/>
    <cellStyle name="Финансовый 2 4 3 4 2" xfId="1476" xr:uid="{00000000-0005-0000-0000-000018050000}"/>
    <cellStyle name="Финансовый 2 4 3 5" xfId="963" xr:uid="{00000000-0005-0000-0000-000019050000}"/>
    <cellStyle name="Финансовый 2 4 4" xfId="430" xr:uid="{00000000-0005-0000-0000-00001A050000}"/>
    <cellStyle name="Финансовый 2 4 4 2" xfId="1132" xr:uid="{00000000-0005-0000-0000-00001B050000}"/>
    <cellStyle name="Финансовый 2 4 5" xfId="601" xr:uid="{00000000-0005-0000-0000-00001C050000}"/>
    <cellStyle name="Финансовый 2 4 5 2" xfId="1303" xr:uid="{00000000-0005-0000-0000-00001D050000}"/>
    <cellStyle name="Финансовый 2 4 6" xfId="779" xr:uid="{00000000-0005-0000-0000-00001E050000}"/>
    <cellStyle name="Финансовый 2 4 6 2" xfId="1474" xr:uid="{00000000-0005-0000-0000-00001F050000}"/>
    <cellStyle name="Финансовый 2 4 7" xfId="961" xr:uid="{00000000-0005-0000-0000-000020050000}"/>
    <cellStyle name="Финансовый 2 5" xfId="261" xr:uid="{00000000-0005-0000-0000-000021050000}"/>
    <cellStyle name="Финансовый 2 5 2" xfId="433" xr:uid="{00000000-0005-0000-0000-000022050000}"/>
    <cellStyle name="Финансовый 2 5 2 2" xfId="1135" xr:uid="{00000000-0005-0000-0000-000023050000}"/>
    <cellStyle name="Финансовый 2 5 3" xfId="604" xr:uid="{00000000-0005-0000-0000-000024050000}"/>
    <cellStyle name="Финансовый 2 5 3 2" xfId="1306" xr:uid="{00000000-0005-0000-0000-000025050000}"/>
    <cellStyle name="Финансовый 2 5 4" xfId="782" xr:uid="{00000000-0005-0000-0000-000026050000}"/>
    <cellStyle name="Финансовый 2 5 4 2" xfId="1477" xr:uid="{00000000-0005-0000-0000-000027050000}"/>
    <cellStyle name="Финансовый 2 5 5" xfId="964" xr:uid="{00000000-0005-0000-0000-000028050000}"/>
    <cellStyle name="Финансовый 2 6" xfId="262" xr:uid="{00000000-0005-0000-0000-000029050000}"/>
    <cellStyle name="Финансовый 2 6 2" xfId="434" xr:uid="{00000000-0005-0000-0000-00002A050000}"/>
    <cellStyle name="Финансовый 2 6 2 2" xfId="1136" xr:uid="{00000000-0005-0000-0000-00002B050000}"/>
    <cellStyle name="Финансовый 2 6 3" xfId="605" xr:uid="{00000000-0005-0000-0000-00002C050000}"/>
    <cellStyle name="Финансовый 2 6 3 2" xfId="1307" xr:uid="{00000000-0005-0000-0000-00002D050000}"/>
    <cellStyle name="Финансовый 2 6 4" xfId="783" xr:uid="{00000000-0005-0000-0000-00002E050000}"/>
    <cellStyle name="Финансовый 2 6 4 2" xfId="1478" xr:uid="{00000000-0005-0000-0000-00002F050000}"/>
    <cellStyle name="Финансовый 2 6 5" xfId="965" xr:uid="{00000000-0005-0000-0000-000030050000}"/>
    <cellStyle name="Финансовый 2 7" xfId="263" xr:uid="{00000000-0005-0000-0000-000031050000}"/>
    <cellStyle name="Финансовый 2 7 2" xfId="435" xr:uid="{00000000-0005-0000-0000-000032050000}"/>
    <cellStyle name="Финансовый 2 7 2 2" xfId="1137" xr:uid="{00000000-0005-0000-0000-000033050000}"/>
    <cellStyle name="Финансовый 2 7 3" xfId="606" xr:uid="{00000000-0005-0000-0000-000034050000}"/>
    <cellStyle name="Финансовый 2 7 3 2" xfId="1308" xr:uid="{00000000-0005-0000-0000-000035050000}"/>
    <cellStyle name="Финансовый 2 7 4" xfId="784" xr:uid="{00000000-0005-0000-0000-000036050000}"/>
    <cellStyle name="Финансовый 2 7 4 2" xfId="1479" xr:uid="{00000000-0005-0000-0000-000037050000}"/>
    <cellStyle name="Финансовый 2 7 5" xfId="966" xr:uid="{00000000-0005-0000-0000-000038050000}"/>
    <cellStyle name="Финансовый 2 8" xfId="109" xr:uid="{00000000-0005-0000-0000-000039050000}"/>
    <cellStyle name="Финансовый 2 8 2" xfId="766" xr:uid="{00000000-0005-0000-0000-00003A050000}"/>
    <cellStyle name="Финансовый 2 8 2 2" xfId="1461" xr:uid="{00000000-0005-0000-0000-00003B050000}"/>
    <cellStyle name="Финансовый 2 8 3" xfId="813" xr:uid="{00000000-0005-0000-0000-00003C050000}"/>
    <cellStyle name="Финансовый 2 9" xfId="282" xr:uid="{00000000-0005-0000-0000-00003D050000}"/>
    <cellStyle name="Финансовый 2 9 2" xfId="984" xr:uid="{00000000-0005-0000-0000-00003E050000}"/>
    <cellStyle name="Финансовый 3" xfId="52" xr:uid="{00000000-0005-0000-0000-00003F050000}"/>
    <cellStyle name="Финансовый 3 10" xfId="454" xr:uid="{00000000-0005-0000-0000-000040050000}"/>
    <cellStyle name="Финансовый 3 10 2" xfId="1156" xr:uid="{00000000-0005-0000-0000-000041050000}"/>
    <cellStyle name="Финансовый 3 11" xfId="785" xr:uid="{00000000-0005-0000-0000-000042050000}"/>
    <cellStyle name="Финансовый 3 11 2" xfId="1480" xr:uid="{00000000-0005-0000-0000-000043050000}"/>
    <cellStyle name="Финансовый 3 12" xfId="807" xr:uid="{00000000-0005-0000-0000-000044050000}"/>
    <cellStyle name="Финансовый 3 2" xfId="128" xr:uid="{00000000-0005-0000-0000-000045050000}"/>
    <cellStyle name="Финансовый 3 2 2" xfId="264" xr:uid="{00000000-0005-0000-0000-000046050000}"/>
    <cellStyle name="Финансовый 3 2 2 2" xfId="265" xr:uid="{00000000-0005-0000-0000-000047050000}"/>
    <cellStyle name="Финансовый 3 2 2 2 2" xfId="437" xr:uid="{00000000-0005-0000-0000-000048050000}"/>
    <cellStyle name="Финансовый 3 2 2 2 2 2" xfId="1139" xr:uid="{00000000-0005-0000-0000-000049050000}"/>
    <cellStyle name="Финансовый 3 2 2 2 3" xfId="608" xr:uid="{00000000-0005-0000-0000-00004A050000}"/>
    <cellStyle name="Финансовый 3 2 2 2 3 2" xfId="1310" xr:uid="{00000000-0005-0000-0000-00004B050000}"/>
    <cellStyle name="Финансовый 3 2 2 2 4" xfId="788" xr:uid="{00000000-0005-0000-0000-00004C050000}"/>
    <cellStyle name="Финансовый 3 2 2 2 4 2" xfId="1483" xr:uid="{00000000-0005-0000-0000-00004D050000}"/>
    <cellStyle name="Финансовый 3 2 2 2 5" xfId="968" xr:uid="{00000000-0005-0000-0000-00004E050000}"/>
    <cellStyle name="Финансовый 3 2 2 3" xfId="266" xr:uid="{00000000-0005-0000-0000-00004F050000}"/>
    <cellStyle name="Финансовый 3 2 2 3 2" xfId="438" xr:uid="{00000000-0005-0000-0000-000050050000}"/>
    <cellStyle name="Финансовый 3 2 2 3 2 2" xfId="1140" xr:uid="{00000000-0005-0000-0000-000051050000}"/>
    <cellStyle name="Финансовый 3 2 2 3 3" xfId="609" xr:uid="{00000000-0005-0000-0000-000052050000}"/>
    <cellStyle name="Финансовый 3 2 2 3 3 2" xfId="1311" xr:uid="{00000000-0005-0000-0000-000053050000}"/>
    <cellStyle name="Финансовый 3 2 2 3 4" xfId="789" xr:uid="{00000000-0005-0000-0000-000054050000}"/>
    <cellStyle name="Финансовый 3 2 2 3 4 2" xfId="1484" xr:uid="{00000000-0005-0000-0000-000055050000}"/>
    <cellStyle name="Финансовый 3 2 2 3 5" xfId="969" xr:uid="{00000000-0005-0000-0000-000056050000}"/>
    <cellStyle name="Финансовый 3 2 2 4" xfId="436" xr:uid="{00000000-0005-0000-0000-000057050000}"/>
    <cellStyle name="Финансовый 3 2 2 4 2" xfId="1138" xr:uid="{00000000-0005-0000-0000-000058050000}"/>
    <cellStyle name="Финансовый 3 2 2 5" xfId="607" xr:uid="{00000000-0005-0000-0000-000059050000}"/>
    <cellStyle name="Финансовый 3 2 2 5 2" xfId="1309" xr:uid="{00000000-0005-0000-0000-00005A050000}"/>
    <cellStyle name="Финансовый 3 2 2 6" xfId="787" xr:uid="{00000000-0005-0000-0000-00005B050000}"/>
    <cellStyle name="Финансовый 3 2 2 6 2" xfId="1482" xr:uid="{00000000-0005-0000-0000-00005C050000}"/>
    <cellStyle name="Финансовый 3 2 2 7" xfId="967" xr:uid="{00000000-0005-0000-0000-00005D050000}"/>
    <cellStyle name="Финансовый 3 2 3" xfId="267" xr:uid="{00000000-0005-0000-0000-00005E050000}"/>
    <cellStyle name="Финансовый 3 2 3 2" xfId="439" xr:uid="{00000000-0005-0000-0000-00005F050000}"/>
    <cellStyle name="Финансовый 3 2 3 2 2" xfId="1141" xr:uid="{00000000-0005-0000-0000-000060050000}"/>
    <cellStyle name="Финансовый 3 2 3 3" xfId="610" xr:uid="{00000000-0005-0000-0000-000061050000}"/>
    <cellStyle name="Финансовый 3 2 3 3 2" xfId="1312" xr:uid="{00000000-0005-0000-0000-000062050000}"/>
    <cellStyle name="Финансовый 3 2 3 4" xfId="790" xr:uid="{00000000-0005-0000-0000-000063050000}"/>
    <cellStyle name="Финансовый 3 2 3 4 2" xfId="1485" xr:uid="{00000000-0005-0000-0000-000064050000}"/>
    <cellStyle name="Финансовый 3 2 3 5" xfId="970" xr:uid="{00000000-0005-0000-0000-000065050000}"/>
    <cellStyle name="Финансовый 3 2 4" xfId="268" xr:uid="{00000000-0005-0000-0000-000066050000}"/>
    <cellStyle name="Финансовый 3 2 4 2" xfId="440" xr:uid="{00000000-0005-0000-0000-000067050000}"/>
    <cellStyle name="Финансовый 3 2 4 2 2" xfId="1142" xr:uid="{00000000-0005-0000-0000-000068050000}"/>
    <cellStyle name="Финансовый 3 2 4 3" xfId="611" xr:uid="{00000000-0005-0000-0000-000069050000}"/>
    <cellStyle name="Финансовый 3 2 4 3 2" xfId="1313" xr:uid="{00000000-0005-0000-0000-00006A050000}"/>
    <cellStyle name="Финансовый 3 2 4 4" xfId="791" xr:uid="{00000000-0005-0000-0000-00006B050000}"/>
    <cellStyle name="Финансовый 3 2 4 4 2" xfId="1486" xr:uid="{00000000-0005-0000-0000-00006C050000}"/>
    <cellStyle name="Финансовый 3 2 4 5" xfId="971" xr:uid="{00000000-0005-0000-0000-00006D050000}"/>
    <cellStyle name="Финансовый 3 2 5" xfId="300" xr:uid="{00000000-0005-0000-0000-00006E050000}"/>
    <cellStyle name="Финансовый 3 2 5 2" xfId="1002" xr:uid="{00000000-0005-0000-0000-00006F050000}"/>
    <cellStyle name="Финансовый 3 2 6" xfId="471" xr:uid="{00000000-0005-0000-0000-000070050000}"/>
    <cellStyle name="Финансовый 3 2 6 2" xfId="1173" xr:uid="{00000000-0005-0000-0000-000071050000}"/>
    <cellStyle name="Финансовый 3 2 7" xfId="786" xr:uid="{00000000-0005-0000-0000-000072050000}"/>
    <cellStyle name="Финансовый 3 2 7 2" xfId="1481" xr:uid="{00000000-0005-0000-0000-000073050000}"/>
    <cellStyle name="Финансовый 3 2 8" xfId="831" xr:uid="{00000000-0005-0000-0000-000074050000}"/>
    <cellStyle name="Финансовый 3 3" xfId="121" xr:uid="{00000000-0005-0000-0000-000075050000}"/>
    <cellStyle name="Финансовый 3 3 2" xfId="269" xr:uid="{00000000-0005-0000-0000-000076050000}"/>
    <cellStyle name="Финансовый 3 3 2 2" xfId="270" xr:uid="{00000000-0005-0000-0000-000077050000}"/>
    <cellStyle name="Финансовый 3 3 2 2 2" xfId="442" xr:uid="{00000000-0005-0000-0000-000078050000}"/>
    <cellStyle name="Финансовый 3 3 2 2 2 2" xfId="1144" xr:uid="{00000000-0005-0000-0000-000079050000}"/>
    <cellStyle name="Финансовый 3 3 2 2 3" xfId="613" xr:uid="{00000000-0005-0000-0000-00007A050000}"/>
    <cellStyle name="Финансовый 3 3 2 2 3 2" xfId="1315" xr:uid="{00000000-0005-0000-0000-00007B050000}"/>
    <cellStyle name="Финансовый 3 3 2 2 4" xfId="794" xr:uid="{00000000-0005-0000-0000-00007C050000}"/>
    <cellStyle name="Финансовый 3 3 2 2 4 2" xfId="1489" xr:uid="{00000000-0005-0000-0000-00007D050000}"/>
    <cellStyle name="Финансовый 3 3 2 2 5" xfId="973" xr:uid="{00000000-0005-0000-0000-00007E050000}"/>
    <cellStyle name="Финансовый 3 3 2 3" xfId="271" xr:uid="{00000000-0005-0000-0000-00007F050000}"/>
    <cellStyle name="Финансовый 3 3 2 3 2" xfId="443" xr:uid="{00000000-0005-0000-0000-000080050000}"/>
    <cellStyle name="Финансовый 3 3 2 3 2 2" xfId="1145" xr:uid="{00000000-0005-0000-0000-000081050000}"/>
    <cellStyle name="Финансовый 3 3 2 3 3" xfId="614" xr:uid="{00000000-0005-0000-0000-000082050000}"/>
    <cellStyle name="Финансовый 3 3 2 3 3 2" xfId="1316" xr:uid="{00000000-0005-0000-0000-000083050000}"/>
    <cellStyle name="Финансовый 3 3 2 3 4" xfId="795" xr:uid="{00000000-0005-0000-0000-000084050000}"/>
    <cellStyle name="Финансовый 3 3 2 3 4 2" xfId="1490" xr:uid="{00000000-0005-0000-0000-000085050000}"/>
    <cellStyle name="Финансовый 3 3 2 3 5" xfId="974" xr:uid="{00000000-0005-0000-0000-000086050000}"/>
    <cellStyle name="Финансовый 3 3 2 4" xfId="441" xr:uid="{00000000-0005-0000-0000-000087050000}"/>
    <cellStyle name="Финансовый 3 3 2 4 2" xfId="1143" xr:uid="{00000000-0005-0000-0000-000088050000}"/>
    <cellStyle name="Финансовый 3 3 2 5" xfId="612" xr:uid="{00000000-0005-0000-0000-000089050000}"/>
    <cellStyle name="Финансовый 3 3 2 5 2" xfId="1314" xr:uid="{00000000-0005-0000-0000-00008A050000}"/>
    <cellStyle name="Финансовый 3 3 2 6" xfId="793" xr:uid="{00000000-0005-0000-0000-00008B050000}"/>
    <cellStyle name="Финансовый 3 3 2 6 2" xfId="1488" xr:uid="{00000000-0005-0000-0000-00008C050000}"/>
    <cellStyle name="Финансовый 3 3 2 7" xfId="972" xr:uid="{00000000-0005-0000-0000-00008D050000}"/>
    <cellStyle name="Финансовый 3 3 3" xfId="272" xr:uid="{00000000-0005-0000-0000-00008E050000}"/>
    <cellStyle name="Финансовый 3 3 3 2" xfId="444" xr:uid="{00000000-0005-0000-0000-00008F050000}"/>
    <cellStyle name="Финансовый 3 3 3 2 2" xfId="1146" xr:uid="{00000000-0005-0000-0000-000090050000}"/>
    <cellStyle name="Финансовый 3 3 3 3" xfId="615" xr:uid="{00000000-0005-0000-0000-000091050000}"/>
    <cellStyle name="Финансовый 3 3 3 3 2" xfId="1317" xr:uid="{00000000-0005-0000-0000-000092050000}"/>
    <cellStyle name="Финансовый 3 3 3 4" xfId="796" xr:uid="{00000000-0005-0000-0000-000093050000}"/>
    <cellStyle name="Финансовый 3 3 3 4 2" xfId="1491" xr:uid="{00000000-0005-0000-0000-000094050000}"/>
    <cellStyle name="Финансовый 3 3 3 5" xfId="975" xr:uid="{00000000-0005-0000-0000-000095050000}"/>
    <cellStyle name="Финансовый 3 3 4" xfId="273" xr:uid="{00000000-0005-0000-0000-000096050000}"/>
    <cellStyle name="Финансовый 3 3 4 2" xfId="445" xr:uid="{00000000-0005-0000-0000-000097050000}"/>
    <cellStyle name="Финансовый 3 3 4 2 2" xfId="1147" xr:uid="{00000000-0005-0000-0000-000098050000}"/>
    <cellStyle name="Финансовый 3 3 4 3" xfId="616" xr:uid="{00000000-0005-0000-0000-000099050000}"/>
    <cellStyle name="Финансовый 3 3 4 3 2" xfId="1318" xr:uid="{00000000-0005-0000-0000-00009A050000}"/>
    <cellStyle name="Финансовый 3 3 4 4" xfId="797" xr:uid="{00000000-0005-0000-0000-00009B050000}"/>
    <cellStyle name="Финансовый 3 3 4 4 2" xfId="1492" xr:uid="{00000000-0005-0000-0000-00009C050000}"/>
    <cellStyle name="Финансовый 3 3 4 5" xfId="976" xr:uid="{00000000-0005-0000-0000-00009D050000}"/>
    <cellStyle name="Финансовый 3 3 5" xfId="293" xr:uid="{00000000-0005-0000-0000-00009E050000}"/>
    <cellStyle name="Финансовый 3 3 5 2" xfId="995" xr:uid="{00000000-0005-0000-0000-00009F050000}"/>
    <cellStyle name="Финансовый 3 3 6" xfId="464" xr:uid="{00000000-0005-0000-0000-0000A0050000}"/>
    <cellStyle name="Финансовый 3 3 6 2" xfId="1166" xr:uid="{00000000-0005-0000-0000-0000A1050000}"/>
    <cellStyle name="Финансовый 3 3 7" xfId="792" xr:uid="{00000000-0005-0000-0000-0000A2050000}"/>
    <cellStyle name="Финансовый 3 3 7 2" xfId="1487" xr:uid="{00000000-0005-0000-0000-0000A3050000}"/>
    <cellStyle name="Финансовый 3 3 8" xfId="824" xr:uid="{00000000-0005-0000-0000-0000A4050000}"/>
    <cellStyle name="Финансовый 3 4" xfId="274" xr:uid="{00000000-0005-0000-0000-0000A5050000}"/>
    <cellStyle name="Финансовый 3 4 2" xfId="275" xr:uid="{00000000-0005-0000-0000-0000A6050000}"/>
    <cellStyle name="Финансовый 3 4 2 2" xfId="447" xr:uid="{00000000-0005-0000-0000-0000A7050000}"/>
    <cellStyle name="Финансовый 3 4 2 2 2" xfId="1149" xr:uid="{00000000-0005-0000-0000-0000A8050000}"/>
    <cellStyle name="Финансовый 3 4 2 3" xfId="618" xr:uid="{00000000-0005-0000-0000-0000A9050000}"/>
    <cellStyle name="Финансовый 3 4 2 3 2" xfId="1320" xr:uid="{00000000-0005-0000-0000-0000AA050000}"/>
    <cellStyle name="Финансовый 3 4 2 4" xfId="799" xr:uid="{00000000-0005-0000-0000-0000AB050000}"/>
    <cellStyle name="Финансовый 3 4 2 4 2" xfId="1494" xr:uid="{00000000-0005-0000-0000-0000AC050000}"/>
    <cellStyle name="Финансовый 3 4 2 5" xfId="978" xr:uid="{00000000-0005-0000-0000-0000AD050000}"/>
    <cellStyle name="Финансовый 3 4 3" xfId="276" xr:uid="{00000000-0005-0000-0000-0000AE050000}"/>
    <cellStyle name="Финансовый 3 4 3 2" xfId="448" xr:uid="{00000000-0005-0000-0000-0000AF050000}"/>
    <cellStyle name="Финансовый 3 4 3 2 2" xfId="1150" xr:uid="{00000000-0005-0000-0000-0000B0050000}"/>
    <cellStyle name="Финансовый 3 4 3 3" xfId="619" xr:uid="{00000000-0005-0000-0000-0000B1050000}"/>
    <cellStyle name="Финансовый 3 4 3 3 2" xfId="1321" xr:uid="{00000000-0005-0000-0000-0000B2050000}"/>
    <cellStyle name="Финансовый 3 4 3 4" xfId="800" xr:uid="{00000000-0005-0000-0000-0000B3050000}"/>
    <cellStyle name="Финансовый 3 4 3 4 2" xfId="1495" xr:uid="{00000000-0005-0000-0000-0000B4050000}"/>
    <cellStyle name="Финансовый 3 4 3 5" xfId="979" xr:uid="{00000000-0005-0000-0000-0000B5050000}"/>
    <cellStyle name="Финансовый 3 4 4" xfId="446" xr:uid="{00000000-0005-0000-0000-0000B6050000}"/>
    <cellStyle name="Финансовый 3 4 4 2" xfId="1148" xr:uid="{00000000-0005-0000-0000-0000B7050000}"/>
    <cellStyle name="Финансовый 3 4 5" xfId="617" xr:uid="{00000000-0005-0000-0000-0000B8050000}"/>
    <cellStyle name="Финансовый 3 4 5 2" xfId="1319" xr:uid="{00000000-0005-0000-0000-0000B9050000}"/>
    <cellStyle name="Финансовый 3 4 6" xfId="798" xr:uid="{00000000-0005-0000-0000-0000BA050000}"/>
    <cellStyle name="Финансовый 3 4 6 2" xfId="1493" xr:uid="{00000000-0005-0000-0000-0000BB050000}"/>
    <cellStyle name="Финансовый 3 4 7" xfId="977" xr:uid="{00000000-0005-0000-0000-0000BC050000}"/>
    <cellStyle name="Финансовый 3 5" xfId="277" xr:uid="{00000000-0005-0000-0000-0000BD050000}"/>
    <cellStyle name="Финансовый 3 5 2" xfId="449" xr:uid="{00000000-0005-0000-0000-0000BE050000}"/>
    <cellStyle name="Финансовый 3 5 2 2" xfId="1151" xr:uid="{00000000-0005-0000-0000-0000BF050000}"/>
    <cellStyle name="Финансовый 3 5 3" xfId="620" xr:uid="{00000000-0005-0000-0000-0000C0050000}"/>
    <cellStyle name="Финансовый 3 5 3 2" xfId="1322" xr:uid="{00000000-0005-0000-0000-0000C1050000}"/>
    <cellStyle name="Финансовый 3 5 4" xfId="801" xr:uid="{00000000-0005-0000-0000-0000C2050000}"/>
    <cellStyle name="Финансовый 3 5 4 2" xfId="1496" xr:uid="{00000000-0005-0000-0000-0000C3050000}"/>
    <cellStyle name="Финансовый 3 5 5" xfId="980" xr:uid="{00000000-0005-0000-0000-0000C4050000}"/>
    <cellStyle name="Финансовый 3 6" xfId="278" xr:uid="{00000000-0005-0000-0000-0000C5050000}"/>
    <cellStyle name="Финансовый 3 6 2" xfId="450" xr:uid="{00000000-0005-0000-0000-0000C6050000}"/>
    <cellStyle name="Финансовый 3 6 2 2" xfId="1152" xr:uid="{00000000-0005-0000-0000-0000C7050000}"/>
    <cellStyle name="Финансовый 3 6 3" xfId="621" xr:uid="{00000000-0005-0000-0000-0000C8050000}"/>
    <cellStyle name="Финансовый 3 6 3 2" xfId="1323" xr:uid="{00000000-0005-0000-0000-0000C9050000}"/>
    <cellStyle name="Финансовый 3 6 4" xfId="802" xr:uid="{00000000-0005-0000-0000-0000CA050000}"/>
    <cellStyle name="Финансовый 3 6 4 2" xfId="1497" xr:uid="{00000000-0005-0000-0000-0000CB050000}"/>
    <cellStyle name="Финансовый 3 6 5" xfId="981" xr:uid="{00000000-0005-0000-0000-0000CC050000}"/>
    <cellStyle name="Финансовый 3 7" xfId="279" xr:uid="{00000000-0005-0000-0000-0000CD050000}"/>
    <cellStyle name="Финансовый 3 7 2" xfId="451" xr:uid="{00000000-0005-0000-0000-0000CE050000}"/>
    <cellStyle name="Финансовый 3 7 2 2" xfId="1153" xr:uid="{00000000-0005-0000-0000-0000CF050000}"/>
    <cellStyle name="Финансовый 3 7 3" xfId="622" xr:uid="{00000000-0005-0000-0000-0000D0050000}"/>
    <cellStyle name="Финансовый 3 7 3 2" xfId="1324" xr:uid="{00000000-0005-0000-0000-0000D1050000}"/>
    <cellStyle name="Финансовый 3 7 4" xfId="803" xr:uid="{00000000-0005-0000-0000-0000D2050000}"/>
    <cellStyle name="Финансовый 3 7 4 2" xfId="1498" xr:uid="{00000000-0005-0000-0000-0000D3050000}"/>
    <cellStyle name="Финансовый 3 7 5" xfId="982" xr:uid="{00000000-0005-0000-0000-0000D4050000}"/>
    <cellStyle name="Финансовый 3 8" xfId="110" xr:uid="{00000000-0005-0000-0000-0000D5050000}"/>
    <cellStyle name="Финансовый 3 8 2" xfId="814" xr:uid="{00000000-0005-0000-0000-0000D6050000}"/>
    <cellStyle name="Финансовый 3 9" xfId="283" xr:uid="{00000000-0005-0000-0000-0000D7050000}"/>
    <cellStyle name="Финансовый 3 9 2" xfId="985" xr:uid="{00000000-0005-0000-0000-0000D8050000}"/>
    <cellStyle name="Финансовый 4" xfId="1325" xr:uid="{00000000-0005-0000-0000-0000D9050000}"/>
    <cellStyle name="Хороший" xfId="43" builtinId="26" customBuiltin="1"/>
    <cellStyle name="Хороший 2" xfId="101" xr:uid="{00000000-0005-0000-0000-0000DB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802</v>
      </c>
    </row>
    <row r="4" spans="1:30" ht="18.75" x14ac:dyDescent="0.3">
      <c r="A4" s="220" t="s">
        <v>170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</row>
    <row r="5" spans="1:30" ht="18.75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3" t="s">
        <v>799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</row>
    <row r="8" spans="1:30" x14ac:dyDescent="0.25">
      <c r="A8" s="216" t="s">
        <v>83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</row>
    <row r="12" spans="1:30" ht="18.75" x14ac:dyDescent="0.25">
      <c r="A12" s="209" t="s">
        <v>804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</row>
    <row r="13" spans="1:30" x14ac:dyDescent="0.25">
      <c r="A13" s="216" t="s">
        <v>803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</row>
    <row r="15" spans="1:30" ht="78" customHeight="1" x14ac:dyDescent="0.25">
      <c r="A15" s="221" t="s">
        <v>67</v>
      </c>
      <c r="B15" s="215" t="s">
        <v>20</v>
      </c>
      <c r="C15" s="215" t="s">
        <v>5</v>
      </c>
      <c r="D15" s="215" t="s">
        <v>815</v>
      </c>
      <c r="E15" s="215" t="s">
        <v>816</v>
      </c>
      <c r="F15" s="215" t="s">
        <v>817</v>
      </c>
      <c r="G15" s="215" t="s">
        <v>818</v>
      </c>
      <c r="H15" s="215" t="s">
        <v>819</v>
      </c>
      <c r="I15" s="215"/>
      <c r="J15" s="215"/>
      <c r="K15" s="215"/>
      <c r="L15" s="215"/>
      <c r="M15" s="215"/>
      <c r="N15" s="215"/>
      <c r="O15" s="215"/>
      <c r="P15" s="215"/>
      <c r="Q15" s="215"/>
      <c r="R15" s="215" t="s">
        <v>820</v>
      </c>
      <c r="S15" s="211" t="s">
        <v>766</v>
      </c>
      <c r="T15" s="212"/>
      <c r="U15" s="212"/>
      <c r="V15" s="212"/>
      <c r="W15" s="212"/>
      <c r="X15" s="212"/>
      <c r="Y15" s="212"/>
      <c r="Z15" s="212"/>
      <c r="AA15" s="212"/>
      <c r="AB15" s="212"/>
      <c r="AC15" s="215" t="s">
        <v>7</v>
      </c>
    </row>
    <row r="16" spans="1:30" ht="39" customHeight="1" x14ac:dyDescent="0.25">
      <c r="A16" s="222"/>
      <c r="B16" s="215"/>
      <c r="C16" s="215"/>
      <c r="D16" s="215"/>
      <c r="E16" s="215"/>
      <c r="F16" s="215"/>
      <c r="G16" s="224"/>
      <c r="H16" s="215" t="s">
        <v>9</v>
      </c>
      <c r="I16" s="215"/>
      <c r="J16" s="215"/>
      <c r="K16" s="215"/>
      <c r="L16" s="215"/>
      <c r="M16" s="215" t="s">
        <v>10</v>
      </c>
      <c r="N16" s="215"/>
      <c r="O16" s="215"/>
      <c r="P16" s="215"/>
      <c r="Q16" s="215"/>
      <c r="R16" s="215"/>
      <c r="S16" s="217" t="s">
        <v>27</v>
      </c>
      <c r="T16" s="212"/>
      <c r="U16" s="218" t="s">
        <v>16</v>
      </c>
      <c r="V16" s="218"/>
      <c r="W16" s="218" t="s">
        <v>63</v>
      </c>
      <c r="X16" s="212"/>
      <c r="Y16" s="218" t="s">
        <v>68</v>
      </c>
      <c r="Z16" s="212"/>
      <c r="AA16" s="218" t="s">
        <v>17</v>
      </c>
      <c r="AB16" s="212"/>
      <c r="AC16" s="215"/>
    </row>
    <row r="17" spans="1:29" ht="112.5" customHeight="1" x14ac:dyDescent="0.25">
      <c r="A17" s="222"/>
      <c r="B17" s="215"/>
      <c r="C17" s="215"/>
      <c r="D17" s="215"/>
      <c r="E17" s="215"/>
      <c r="F17" s="215"/>
      <c r="G17" s="224"/>
      <c r="H17" s="219" t="s">
        <v>27</v>
      </c>
      <c r="I17" s="219" t="s">
        <v>16</v>
      </c>
      <c r="J17" s="218" t="s">
        <v>63</v>
      </c>
      <c r="K17" s="219" t="s">
        <v>68</v>
      </c>
      <c r="L17" s="219" t="s">
        <v>17</v>
      </c>
      <c r="M17" s="225" t="s">
        <v>18</v>
      </c>
      <c r="N17" s="225" t="s">
        <v>16</v>
      </c>
      <c r="O17" s="218" t="s">
        <v>63</v>
      </c>
      <c r="P17" s="225" t="s">
        <v>68</v>
      </c>
      <c r="Q17" s="225" t="s">
        <v>17</v>
      </c>
      <c r="R17" s="215"/>
      <c r="S17" s="212"/>
      <c r="T17" s="212"/>
      <c r="U17" s="218"/>
      <c r="V17" s="218"/>
      <c r="W17" s="212"/>
      <c r="X17" s="212"/>
      <c r="Y17" s="212"/>
      <c r="Z17" s="212"/>
      <c r="AA17" s="212"/>
      <c r="AB17" s="212"/>
      <c r="AC17" s="215"/>
    </row>
    <row r="18" spans="1:29" ht="64.5" customHeight="1" x14ac:dyDescent="0.25">
      <c r="A18" s="223"/>
      <c r="B18" s="215"/>
      <c r="C18" s="215"/>
      <c r="D18" s="215"/>
      <c r="E18" s="215"/>
      <c r="F18" s="215"/>
      <c r="G18" s="224"/>
      <c r="H18" s="219"/>
      <c r="I18" s="219"/>
      <c r="J18" s="218"/>
      <c r="K18" s="219"/>
      <c r="L18" s="219"/>
      <c r="M18" s="225"/>
      <c r="N18" s="225"/>
      <c r="O18" s="218"/>
      <c r="P18" s="225"/>
      <c r="Q18" s="225"/>
      <c r="R18" s="215"/>
      <c r="S18" s="143" t="s">
        <v>821</v>
      </c>
      <c r="T18" s="143" t="s">
        <v>8</v>
      </c>
      <c r="U18" s="143" t="s">
        <v>821</v>
      </c>
      <c r="V18" s="143" t="s">
        <v>8</v>
      </c>
      <c r="W18" s="143" t="s">
        <v>821</v>
      </c>
      <c r="X18" s="143" t="s">
        <v>8</v>
      </c>
      <c r="Y18" s="143" t="s">
        <v>821</v>
      </c>
      <c r="Z18" s="143" t="s">
        <v>8</v>
      </c>
      <c r="AA18" s="143" t="s">
        <v>821</v>
      </c>
      <c r="AB18" s="143" t="s">
        <v>8</v>
      </c>
      <c r="AC18" s="215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6" t="s">
        <v>84</v>
      </c>
      <c r="B21" s="227"/>
      <c r="C21" s="22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2" t="s">
        <v>797</v>
      </c>
      <c r="B23" s="232"/>
      <c r="C23" s="232"/>
      <c r="D23" s="232"/>
      <c r="E23" s="232"/>
      <c r="F23" s="232"/>
      <c r="G23" s="232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9"/>
    </row>
    <row r="27" spans="1:29" x14ac:dyDescent="0.25">
      <c r="J27" s="230"/>
    </row>
    <row r="28" spans="1:29" x14ac:dyDescent="0.25">
      <c r="J28" s="230"/>
    </row>
    <row r="29" spans="1:29" x14ac:dyDescent="0.25">
      <c r="J29" s="23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B151"/>
  <sheetViews>
    <sheetView tabSelected="1" view="pageBreakPreview" zoomScaleSheetLayoutView="100" workbookViewId="0">
      <selection activeCell="H25" sqref="H25"/>
    </sheetView>
  </sheetViews>
  <sheetFormatPr defaultRowHeight="12" x14ac:dyDescent="0.2"/>
  <cols>
    <col min="1" max="1" width="13" style="319" customWidth="1"/>
    <col min="2" max="2" width="76.125" style="319" customWidth="1"/>
    <col min="3" max="3" width="13.75" style="319" customWidth="1"/>
    <col min="4" max="4" width="18" style="320" customWidth="1"/>
    <col min="5" max="5" width="17.5" style="321" customWidth="1"/>
    <col min="6" max="6" width="9" style="319" customWidth="1"/>
    <col min="7" max="7" width="9.125" style="319" customWidth="1"/>
    <col min="8" max="8" width="11.25" style="319" customWidth="1"/>
    <col min="9" max="9" width="11.25" style="321" customWidth="1"/>
    <col min="10" max="17" width="11.25" style="319" customWidth="1"/>
    <col min="18" max="18" width="9.25" style="319" customWidth="1"/>
    <col min="19" max="19" width="10.125" style="319" customWidth="1"/>
    <col min="20" max="20" width="11.75" style="319" customWidth="1"/>
    <col min="21" max="21" width="9.375" style="319" customWidth="1"/>
    <col min="22" max="22" width="19.875" style="319" customWidth="1"/>
    <col min="23" max="23" width="10.875" style="319" customWidth="1"/>
    <col min="24" max="24" width="13.25" style="319" customWidth="1"/>
    <col min="25" max="26" width="10.625" style="319" customWidth="1"/>
    <col min="27" max="27" width="12.125" style="319" customWidth="1"/>
    <col min="28" max="28" width="10.625" style="319" customWidth="1"/>
    <col min="29" max="29" width="22.75" style="319" customWidth="1"/>
    <col min="30" max="67" width="10.625" style="319" customWidth="1"/>
    <col min="68" max="68" width="12.125" style="319" customWidth="1"/>
    <col min="69" max="69" width="11.5" style="319" customWidth="1"/>
    <col min="70" max="70" width="14.125" style="319" customWidth="1"/>
    <col min="71" max="71" width="15.125" style="319" customWidth="1"/>
    <col min="72" max="72" width="13" style="319" customWidth="1"/>
    <col min="73" max="73" width="11.75" style="319" customWidth="1"/>
    <col min="74" max="74" width="17.5" style="319" customWidth="1"/>
    <col min="75" max="16384" width="9" style="319"/>
  </cols>
  <sheetData>
    <row r="1" spans="1:28" x14ac:dyDescent="0.2">
      <c r="V1" s="322" t="s">
        <v>62</v>
      </c>
    </row>
    <row r="2" spans="1:28" x14ac:dyDescent="0.2">
      <c r="V2" s="323" t="s">
        <v>0</v>
      </c>
    </row>
    <row r="3" spans="1:28" x14ac:dyDescent="0.2">
      <c r="V3" s="323" t="s">
        <v>802</v>
      </c>
    </row>
    <row r="4" spans="1:28" x14ac:dyDescent="0.2">
      <c r="A4" s="324" t="s">
        <v>794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</row>
    <row r="5" spans="1:28" ht="18.75" customHeight="1" x14ac:dyDescent="0.2">
      <c r="A5" s="325" t="s">
        <v>1103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6"/>
      <c r="X5" s="326"/>
      <c r="Y5" s="326"/>
      <c r="Z5" s="326"/>
      <c r="AA5" s="326"/>
      <c r="AB5" s="326"/>
    </row>
    <row r="6" spans="1:28" x14ac:dyDescent="0.2">
      <c r="A6" s="327"/>
      <c r="B6" s="327"/>
      <c r="C6" s="327"/>
      <c r="D6" s="328"/>
      <c r="E6" s="329"/>
      <c r="F6" s="327"/>
      <c r="G6" s="327"/>
      <c r="H6" s="327"/>
      <c r="I6" s="329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</row>
    <row r="7" spans="1:28" ht="18.75" customHeight="1" x14ac:dyDescent="0.2">
      <c r="A7" s="325" t="s">
        <v>864</v>
      </c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6"/>
      <c r="X7" s="326"/>
      <c r="Y7" s="326"/>
      <c r="Z7" s="326"/>
      <c r="AA7" s="326"/>
    </row>
    <row r="8" spans="1:28" x14ac:dyDescent="0.2">
      <c r="A8" s="330" t="s">
        <v>79</v>
      </c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0"/>
      <c r="V8" s="330"/>
      <c r="W8" s="331"/>
      <c r="X8" s="331"/>
      <c r="Y8" s="331"/>
      <c r="Z8" s="331"/>
      <c r="AA8" s="331"/>
    </row>
    <row r="9" spans="1:28" x14ac:dyDescent="0.2">
      <c r="A9" s="332"/>
      <c r="B9" s="332"/>
      <c r="C9" s="332"/>
      <c r="D9" s="333"/>
      <c r="E9" s="334"/>
      <c r="F9" s="332"/>
      <c r="G9" s="332"/>
      <c r="H9" s="332"/>
      <c r="I9" s="334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32"/>
      <c r="AA9" s="332"/>
    </row>
    <row r="10" spans="1:28" x14ac:dyDescent="0.2">
      <c r="A10" s="335" t="s">
        <v>920</v>
      </c>
      <c r="B10" s="335"/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6"/>
      <c r="X10" s="336"/>
      <c r="Y10" s="336"/>
      <c r="Z10" s="336"/>
      <c r="AA10" s="336"/>
    </row>
    <row r="11" spans="1:28" x14ac:dyDescent="0.2">
      <c r="AA11" s="323"/>
    </row>
    <row r="12" spans="1:28" x14ac:dyDescent="0.2">
      <c r="A12" s="330" t="s">
        <v>865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  <c r="U12" s="330"/>
      <c r="V12" s="330"/>
      <c r="W12" s="331"/>
      <c r="X12" s="331"/>
      <c r="Y12" s="331"/>
      <c r="Z12" s="337"/>
      <c r="AA12" s="337"/>
    </row>
    <row r="13" spans="1:28" x14ac:dyDescent="0.2">
      <c r="A13" s="330" t="s">
        <v>858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330"/>
      <c r="U13" s="330"/>
      <c r="V13" s="330"/>
      <c r="W13" s="331"/>
      <c r="X13" s="331"/>
      <c r="Y13" s="331"/>
      <c r="Z13" s="331"/>
      <c r="AA13" s="331"/>
    </row>
    <row r="14" spans="1:28" ht="26.25" customHeight="1" x14ac:dyDescent="0.2">
      <c r="A14" s="338"/>
      <c r="B14" s="338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</row>
    <row r="15" spans="1:28" ht="69.75" customHeight="1" x14ac:dyDescent="0.2">
      <c r="A15" s="339" t="s">
        <v>67</v>
      </c>
      <c r="B15" s="340" t="s">
        <v>20</v>
      </c>
      <c r="C15" s="340" t="s">
        <v>5</v>
      </c>
      <c r="D15" s="341" t="s">
        <v>822</v>
      </c>
      <c r="E15" s="342" t="s">
        <v>921</v>
      </c>
      <c r="F15" s="340" t="s">
        <v>922</v>
      </c>
      <c r="G15" s="340"/>
      <c r="H15" s="343" t="s">
        <v>923</v>
      </c>
      <c r="I15" s="344"/>
      <c r="J15" s="344"/>
      <c r="K15" s="344"/>
      <c r="L15" s="344"/>
      <c r="M15" s="344"/>
      <c r="N15" s="344"/>
      <c r="O15" s="344"/>
      <c r="P15" s="344"/>
      <c r="Q15" s="345"/>
      <c r="R15" s="340" t="s">
        <v>832</v>
      </c>
      <c r="S15" s="340"/>
      <c r="T15" s="346" t="s">
        <v>762</v>
      </c>
      <c r="U15" s="347"/>
      <c r="V15" s="339" t="s">
        <v>7</v>
      </c>
    </row>
    <row r="16" spans="1:28" ht="13.5" customHeight="1" x14ac:dyDescent="0.2">
      <c r="A16" s="348"/>
      <c r="B16" s="340"/>
      <c r="C16" s="340"/>
      <c r="D16" s="349"/>
      <c r="E16" s="350"/>
      <c r="F16" s="351" t="s">
        <v>4</v>
      </c>
      <c r="G16" s="351" t="s">
        <v>15</v>
      </c>
      <c r="H16" s="340" t="s">
        <v>14</v>
      </c>
      <c r="I16" s="340"/>
      <c r="J16" s="340" t="s">
        <v>75</v>
      </c>
      <c r="K16" s="340"/>
      <c r="L16" s="340" t="s">
        <v>76</v>
      </c>
      <c r="M16" s="340"/>
      <c r="N16" s="346" t="s">
        <v>77</v>
      </c>
      <c r="O16" s="347"/>
      <c r="P16" s="346" t="s">
        <v>78</v>
      </c>
      <c r="Q16" s="347"/>
      <c r="R16" s="351" t="s">
        <v>4</v>
      </c>
      <c r="S16" s="351" t="s">
        <v>15</v>
      </c>
      <c r="T16" s="352"/>
      <c r="U16" s="353"/>
      <c r="V16" s="348"/>
    </row>
    <row r="17" spans="1:22" ht="13.5" customHeight="1" x14ac:dyDescent="0.2">
      <c r="A17" s="348"/>
      <c r="B17" s="340"/>
      <c r="C17" s="340"/>
      <c r="D17" s="349"/>
      <c r="E17" s="350"/>
      <c r="F17" s="351"/>
      <c r="G17" s="351"/>
      <c r="H17" s="340"/>
      <c r="I17" s="340"/>
      <c r="J17" s="340"/>
      <c r="K17" s="340"/>
      <c r="L17" s="340"/>
      <c r="M17" s="340"/>
      <c r="N17" s="354"/>
      <c r="O17" s="355"/>
      <c r="P17" s="354"/>
      <c r="Q17" s="355"/>
      <c r="R17" s="351"/>
      <c r="S17" s="351"/>
      <c r="T17" s="354"/>
      <c r="U17" s="355"/>
      <c r="V17" s="348"/>
    </row>
    <row r="18" spans="1:22" ht="50.25" customHeight="1" x14ac:dyDescent="0.2">
      <c r="A18" s="356"/>
      <c r="B18" s="340"/>
      <c r="C18" s="340"/>
      <c r="D18" s="357"/>
      <c r="E18" s="358"/>
      <c r="F18" s="351"/>
      <c r="G18" s="351"/>
      <c r="H18" s="359" t="s">
        <v>9</v>
      </c>
      <c r="I18" s="360" t="s">
        <v>26</v>
      </c>
      <c r="J18" s="359" t="s">
        <v>9</v>
      </c>
      <c r="K18" s="359" t="s">
        <v>26</v>
      </c>
      <c r="L18" s="359" t="s">
        <v>9</v>
      </c>
      <c r="M18" s="359" t="s">
        <v>26</v>
      </c>
      <c r="N18" s="361" t="s">
        <v>9</v>
      </c>
      <c r="O18" s="361" t="s">
        <v>26</v>
      </c>
      <c r="P18" s="361" t="s">
        <v>9</v>
      </c>
      <c r="Q18" s="361" t="s">
        <v>26</v>
      </c>
      <c r="R18" s="351"/>
      <c r="S18" s="351"/>
      <c r="T18" s="362" t="s">
        <v>830</v>
      </c>
      <c r="U18" s="362" t="s">
        <v>8</v>
      </c>
      <c r="V18" s="356"/>
    </row>
    <row r="19" spans="1:22" ht="20.25" customHeight="1" x14ac:dyDescent="0.2">
      <c r="A19" s="359">
        <v>1</v>
      </c>
      <c r="B19" s="359">
        <f>A19+1</f>
        <v>2</v>
      </c>
      <c r="C19" s="359">
        <f t="shared" ref="C19:V19" si="0">B19+1</f>
        <v>3</v>
      </c>
      <c r="D19" s="363">
        <f t="shared" si="0"/>
        <v>4</v>
      </c>
      <c r="E19" s="359">
        <f t="shared" si="0"/>
        <v>5</v>
      </c>
      <c r="F19" s="359">
        <f t="shared" si="0"/>
        <v>6</v>
      </c>
      <c r="G19" s="359">
        <f t="shared" si="0"/>
        <v>7</v>
      </c>
      <c r="H19" s="359">
        <f t="shared" si="0"/>
        <v>8</v>
      </c>
      <c r="I19" s="364">
        <f>H19+1</f>
        <v>9</v>
      </c>
      <c r="J19" s="359">
        <f t="shared" si="0"/>
        <v>10</v>
      </c>
      <c r="K19" s="359">
        <f t="shared" si="0"/>
        <v>11</v>
      </c>
      <c r="L19" s="359">
        <f t="shared" si="0"/>
        <v>12</v>
      </c>
      <c r="M19" s="359">
        <f t="shared" si="0"/>
        <v>13</v>
      </c>
      <c r="N19" s="359">
        <f t="shared" si="0"/>
        <v>14</v>
      </c>
      <c r="O19" s="359">
        <f t="shared" si="0"/>
        <v>15</v>
      </c>
      <c r="P19" s="359">
        <f t="shared" si="0"/>
        <v>16</v>
      </c>
      <c r="Q19" s="359">
        <f t="shared" si="0"/>
        <v>17</v>
      </c>
      <c r="R19" s="359">
        <f t="shared" si="0"/>
        <v>18</v>
      </c>
      <c r="S19" s="359">
        <f t="shared" si="0"/>
        <v>19</v>
      </c>
      <c r="T19" s="359">
        <f t="shared" si="0"/>
        <v>20</v>
      </c>
      <c r="U19" s="359">
        <f t="shared" si="0"/>
        <v>21</v>
      </c>
      <c r="V19" s="359">
        <f t="shared" si="0"/>
        <v>22</v>
      </c>
    </row>
    <row r="20" spans="1:22" ht="16.5" customHeight="1" x14ac:dyDescent="0.2">
      <c r="A20" s="365" t="s">
        <v>859</v>
      </c>
      <c r="B20" s="366" t="s">
        <v>84</v>
      </c>
      <c r="C20" s="365" t="s">
        <v>835</v>
      </c>
      <c r="D20" s="367">
        <f>SUM(D21:D24)</f>
        <v>116.35085239421089</v>
      </c>
      <c r="E20" s="368">
        <f t="shared" ref="E20:Q20" si="1">SUM(E21:E24)</f>
        <v>0</v>
      </c>
      <c r="F20" s="368">
        <f t="shared" si="1"/>
        <v>116.35085239421089</v>
      </c>
      <c r="G20" s="368">
        <f t="shared" si="1"/>
        <v>162.98503963421086</v>
      </c>
      <c r="H20" s="368">
        <f t="shared" si="1"/>
        <v>162.98503963421086</v>
      </c>
      <c r="I20" s="368">
        <f t="shared" si="1"/>
        <v>39.741661400000005</v>
      </c>
      <c r="J20" s="368">
        <f t="shared" si="1"/>
        <v>2</v>
      </c>
      <c r="K20" s="368">
        <f t="shared" si="1"/>
        <v>3.8833568000000001</v>
      </c>
      <c r="L20" s="368">
        <f t="shared" si="1"/>
        <v>63.319968070000002</v>
      </c>
      <c r="M20" s="368">
        <f t="shared" si="1"/>
        <v>20.10469445</v>
      </c>
      <c r="N20" s="368">
        <f t="shared" si="1"/>
        <v>50.414861590000001</v>
      </c>
      <c r="O20" s="368">
        <f t="shared" si="1"/>
        <v>15.753610149999998</v>
      </c>
      <c r="P20" s="368">
        <f t="shared" si="1"/>
        <v>47.250209974210875</v>
      </c>
      <c r="Q20" s="368">
        <f t="shared" si="1"/>
        <v>0</v>
      </c>
      <c r="R20" s="368">
        <f t="shared" ref="R20" si="2">SUM(R21:R24)</f>
        <v>76.678568707544201</v>
      </c>
      <c r="S20" s="368">
        <f t="shared" ref="S20:S23" si="3">G20-I20</f>
        <v>123.24337823421087</v>
      </c>
      <c r="T20" s="368">
        <f>(K20+M20+O20)-(J20+L20+N20)</f>
        <v>-75.993168260000004</v>
      </c>
      <c r="U20" s="208">
        <f>T20/(J20+L20+N20)</f>
        <v>-0.65661450821026768</v>
      </c>
      <c r="V20" s="369" t="s">
        <v>1083</v>
      </c>
    </row>
    <row r="21" spans="1:22" ht="12.75" customHeight="1" x14ac:dyDescent="0.2">
      <c r="A21" s="365" t="s">
        <v>836</v>
      </c>
      <c r="B21" s="366" t="s">
        <v>837</v>
      </c>
      <c r="C21" s="365"/>
      <c r="D21" s="367">
        <f>D26</f>
        <v>12.20641</v>
      </c>
      <c r="E21" s="368">
        <f t="shared" ref="E21:F21" si="4">E26</f>
        <v>0</v>
      </c>
      <c r="F21" s="368">
        <f t="shared" si="4"/>
        <v>12.20641</v>
      </c>
      <c r="G21" s="368">
        <f>G26</f>
        <v>12.20641</v>
      </c>
      <c r="H21" s="368">
        <f>H26</f>
        <v>12.20641</v>
      </c>
      <c r="I21" s="368">
        <f t="shared" ref="I21:Q21" si="5">I26</f>
        <v>0</v>
      </c>
      <c r="J21" s="368">
        <f t="shared" si="5"/>
        <v>0</v>
      </c>
      <c r="K21" s="368">
        <f t="shared" si="5"/>
        <v>0</v>
      </c>
      <c r="L21" s="368">
        <f t="shared" si="5"/>
        <v>0</v>
      </c>
      <c r="M21" s="368">
        <f t="shared" si="5"/>
        <v>0</v>
      </c>
      <c r="N21" s="368">
        <f t="shared" si="5"/>
        <v>0</v>
      </c>
      <c r="O21" s="368">
        <f t="shared" si="5"/>
        <v>0</v>
      </c>
      <c r="P21" s="368">
        <f t="shared" si="5"/>
        <v>12.20641</v>
      </c>
      <c r="Q21" s="368">
        <f t="shared" si="5"/>
        <v>0</v>
      </c>
      <c r="R21" s="368">
        <f t="shared" ref="R21" si="6">R26</f>
        <v>12.20641</v>
      </c>
      <c r="S21" s="368">
        <f t="shared" si="3"/>
        <v>12.20641</v>
      </c>
      <c r="T21" s="368">
        <f t="shared" ref="T21:T84" si="7">(K21+M21+O21)-(J21+L21+N21)</f>
        <v>0</v>
      </c>
      <c r="U21" s="208" t="e">
        <f t="shared" ref="U21:U84" si="8">T21/(J21+L21+N21)</f>
        <v>#DIV/0!</v>
      </c>
      <c r="V21" s="370"/>
    </row>
    <row r="22" spans="1:22" ht="15.75" customHeight="1" x14ac:dyDescent="0.2">
      <c r="A22" s="365" t="s">
        <v>838</v>
      </c>
      <c r="B22" s="366" t="s">
        <v>839</v>
      </c>
      <c r="C22" s="365" t="s">
        <v>835</v>
      </c>
      <c r="D22" s="367">
        <f>D31</f>
        <v>83.148728298333339</v>
      </c>
      <c r="E22" s="368">
        <f t="shared" ref="E22:Q22" si="9">E31</f>
        <v>0</v>
      </c>
      <c r="F22" s="368">
        <f t="shared" si="9"/>
        <v>83.148728298333339</v>
      </c>
      <c r="G22" s="368">
        <f t="shared" si="9"/>
        <v>125.30121612999997</v>
      </c>
      <c r="H22" s="368">
        <f t="shared" si="9"/>
        <v>125.30121612999997</v>
      </c>
      <c r="I22" s="368">
        <f t="shared" si="9"/>
        <v>33.984284200000005</v>
      </c>
      <c r="J22" s="368">
        <f t="shared" si="9"/>
        <v>2</v>
      </c>
      <c r="K22" s="368">
        <f t="shared" si="9"/>
        <v>3.8833568000000001</v>
      </c>
      <c r="L22" s="368">
        <f t="shared" si="9"/>
        <v>51.097613920000001</v>
      </c>
      <c r="M22" s="368">
        <f t="shared" si="9"/>
        <v>19.435944450000001</v>
      </c>
      <c r="N22" s="368">
        <f t="shared" si="9"/>
        <v>39.827411220000002</v>
      </c>
      <c r="O22" s="368">
        <f t="shared" si="9"/>
        <v>10.664982949999999</v>
      </c>
      <c r="P22" s="368">
        <f t="shared" si="9"/>
        <v>32.376190989999998</v>
      </c>
      <c r="Q22" s="368">
        <f t="shared" si="9"/>
        <v>0</v>
      </c>
      <c r="R22" s="368">
        <f t="shared" ref="R22" si="10">R31</f>
        <v>49.164444098333334</v>
      </c>
      <c r="S22" s="368">
        <f t="shared" si="3"/>
        <v>91.316931929999967</v>
      </c>
      <c r="T22" s="368">
        <f t="shared" si="7"/>
        <v>-58.940740939999998</v>
      </c>
      <c r="U22" s="208">
        <f t="shared" si="8"/>
        <v>-0.63428275484672092</v>
      </c>
      <c r="V22" s="369" t="s">
        <v>1083</v>
      </c>
    </row>
    <row r="23" spans="1:22" ht="16.5" customHeight="1" x14ac:dyDescent="0.2">
      <c r="A23" s="365" t="s">
        <v>840</v>
      </c>
      <c r="B23" s="366" t="s">
        <v>841</v>
      </c>
      <c r="C23" s="365" t="s">
        <v>835</v>
      </c>
      <c r="D23" s="367">
        <f t="shared" ref="D23:Q23" si="11">D96</f>
        <v>12.043682111666669</v>
      </c>
      <c r="E23" s="368">
        <f t="shared" si="11"/>
        <v>0</v>
      </c>
      <c r="F23" s="368">
        <f t="shared" si="11"/>
        <v>12.043682111666669</v>
      </c>
      <c r="G23" s="368">
        <f t="shared" si="11"/>
        <v>16.52538152</v>
      </c>
      <c r="H23" s="368">
        <f t="shared" si="11"/>
        <v>16.52538152</v>
      </c>
      <c r="I23" s="368">
        <f t="shared" si="11"/>
        <v>2.8653396999999998</v>
      </c>
      <c r="J23" s="368">
        <f t="shared" si="11"/>
        <v>0</v>
      </c>
      <c r="K23" s="368">
        <f t="shared" si="11"/>
        <v>0</v>
      </c>
      <c r="L23" s="368">
        <f t="shared" si="11"/>
        <v>5.9379311500000007</v>
      </c>
      <c r="M23" s="368">
        <f t="shared" si="11"/>
        <v>0</v>
      </c>
      <c r="N23" s="368">
        <f t="shared" si="11"/>
        <v>10.587450370000001</v>
      </c>
      <c r="O23" s="368">
        <f t="shared" si="11"/>
        <v>2.8653396999999998</v>
      </c>
      <c r="P23" s="368">
        <f t="shared" si="11"/>
        <v>0</v>
      </c>
      <c r="Q23" s="368">
        <f t="shared" si="11"/>
        <v>0</v>
      </c>
      <c r="R23" s="368">
        <f t="shared" ref="R23" si="12">R96</f>
        <v>9.2477201250000007</v>
      </c>
      <c r="S23" s="368">
        <f t="shared" si="3"/>
        <v>13.66004182</v>
      </c>
      <c r="T23" s="368">
        <f t="shared" si="7"/>
        <v>-13.660041820000004</v>
      </c>
      <c r="U23" s="208">
        <f t="shared" si="8"/>
        <v>-0.82660977015676196</v>
      </c>
      <c r="V23" s="370"/>
    </row>
    <row r="24" spans="1:22" ht="15.75" customHeight="1" x14ac:dyDescent="0.2">
      <c r="A24" s="365" t="s">
        <v>842</v>
      </c>
      <c r="B24" s="366" t="s">
        <v>843</v>
      </c>
      <c r="C24" s="365" t="s">
        <v>835</v>
      </c>
      <c r="D24" s="367">
        <f t="shared" ref="D24:Q24" si="13">D108</f>
        <v>8.9520319842108815</v>
      </c>
      <c r="E24" s="368">
        <f t="shared" si="13"/>
        <v>0</v>
      </c>
      <c r="F24" s="368">
        <f t="shared" si="13"/>
        <v>8.9520319842108815</v>
      </c>
      <c r="G24" s="368">
        <f t="shared" si="13"/>
        <v>8.9520319842108815</v>
      </c>
      <c r="H24" s="368">
        <f t="shared" si="13"/>
        <v>8.9520319842108815</v>
      </c>
      <c r="I24" s="368">
        <f t="shared" si="13"/>
        <v>2.8920374999999998</v>
      </c>
      <c r="J24" s="368">
        <f t="shared" si="13"/>
        <v>0</v>
      </c>
      <c r="K24" s="368">
        <f t="shared" si="13"/>
        <v>0</v>
      </c>
      <c r="L24" s="368">
        <f t="shared" si="13"/>
        <v>6.2844230000000003</v>
      </c>
      <c r="M24" s="368">
        <f t="shared" si="13"/>
        <v>0.66875000000000007</v>
      </c>
      <c r="N24" s="368">
        <f t="shared" si="13"/>
        <v>0</v>
      </c>
      <c r="O24" s="368">
        <f t="shared" si="13"/>
        <v>2.2232875000000001</v>
      </c>
      <c r="P24" s="368">
        <f t="shared" si="13"/>
        <v>2.6676089842108821</v>
      </c>
      <c r="Q24" s="368">
        <f t="shared" si="13"/>
        <v>0</v>
      </c>
      <c r="R24" s="368">
        <f t="shared" ref="R24" si="14">R108</f>
        <v>6.0599944842108817</v>
      </c>
      <c r="S24" s="368">
        <f>S108</f>
        <v>6.0599944842108817</v>
      </c>
      <c r="T24" s="368">
        <f t="shared" si="7"/>
        <v>-3.3923855000000001</v>
      </c>
      <c r="U24" s="368">
        <f t="shared" si="8"/>
        <v>-0.53980858704132417</v>
      </c>
      <c r="V24" s="370"/>
    </row>
    <row r="25" spans="1:22" ht="15.75" customHeight="1" x14ac:dyDescent="0.2">
      <c r="A25" s="365">
        <v>1</v>
      </c>
      <c r="B25" s="366" t="s">
        <v>860</v>
      </c>
      <c r="C25" s="365"/>
      <c r="D25" s="367"/>
      <c r="E25" s="371"/>
      <c r="F25" s="372"/>
      <c r="G25" s="373"/>
      <c r="H25" s="368"/>
      <c r="I25" s="374"/>
      <c r="J25" s="374"/>
      <c r="K25" s="374"/>
      <c r="L25" s="374"/>
      <c r="M25" s="374"/>
      <c r="N25" s="374"/>
      <c r="O25" s="374"/>
      <c r="P25" s="374"/>
      <c r="Q25" s="374"/>
      <c r="R25" s="374"/>
      <c r="S25" s="375"/>
      <c r="T25" s="371">
        <f t="shared" si="7"/>
        <v>0</v>
      </c>
      <c r="U25" s="376" t="e">
        <f t="shared" si="8"/>
        <v>#DIV/0!</v>
      </c>
      <c r="V25" s="370"/>
    </row>
    <row r="26" spans="1:22" ht="14.25" customHeight="1" x14ac:dyDescent="0.2">
      <c r="A26" s="365" t="s">
        <v>90</v>
      </c>
      <c r="B26" s="366" t="s">
        <v>844</v>
      </c>
      <c r="C26" s="365" t="s">
        <v>835</v>
      </c>
      <c r="D26" s="367">
        <f>F26</f>
        <v>12.20641</v>
      </c>
      <c r="E26" s="368">
        <v>0</v>
      </c>
      <c r="F26" s="368">
        <f>G26</f>
        <v>12.20641</v>
      </c>
      <c r="G26" s="368">
        <f>H26</f>
        <v>12.20641</v>
      </c>
      <c r="H26" s="368">
        <f>H27</f>
        <v>12.20641</v>
      </c>
      <c r="I26" s="368">
        <f t="shared" ref="I26:Q26" si="15">I27</f>
        <v>0</v>
      </c>
      <c r="J26" s="368">
        <f t="shared" si="15"/>
        <v>0</v>
      </c>
      <c r="K26" s="368">
        <f t="shared" si="15"/>
        <v>0</v>
      </c>
      <c r="L26" s="368">
        <f t="shared" si="15"/>
        <v>0</v>
      </c>
      <c r="M26" s="368">
        <f t="shared" si="15"/>
        <v>0</v>
      </c>
      <c r="N26" s="368">
        <f t="shared" si="15"/>
        <v>0</v>
      </c>
      <c r="O26" s="368">
        <f t="shared" si="15"/>
        <v>0</v>
      </c>
      <c r="P26" s="368">
        <f t="shared" si="15"/>
        <v>12.20641</v>
      </c>
      <c r="Q26" s="368">
        <f t="shared" si="15"/>
        <v>0</v>
      </c>
      <c r="R26" s="368">
        <f>S26</f>
        <v>12.20641</v>
      </c>
      <c r="S26" s="368">
        <f t="shared" ref="S26:S30" si="16">G26-I26</f>
        <v>12.20641</v>
      </c>
      <c r="T26" s="368">
        <f t="shared" si="7"/>
        <v>0</v>
      </c>
      <c r="U26" s="368" t="e">
        <f t="shared" si="8"/>
        <v>#DIV/0!</v>
      </c>
      <c r="V26" s="370"/>
    </row>
    <row r="27" spans="1:22" ht="19.5" customHeight="1" x14ac:dyDescent="0.2">
      <c r="A27" s="365" t="s">
        <v>92</v>
      </c>
      <c r="B27" s="366" t="s">
        <v>845</v>
      </c>
      <c r="C27" s="365" t="s">
        <v>835</v>
      </c>
      <c r="D27" s="367">
        <f t="shared" ref="D27:D29" si="17">F27</f>
        <v>12.20641</v>
      </c>
      <c r="E27" s="377">
        <v>0</v>
      </c>
      <c r="F27" s="368">
        <f t="shared" ref="F27:F29" si="18">G27</f>
        <v>12.20641</v>
      </c>
      <c r="G27" s="368">
        <f t="shared" ref="G27:G29" si="19">H27</f>
        <v>12.20641</v>
      </c>
      <c r="H27" s="377">
        <f>H28+H29</f>
        <v>12.20641</v>
      </c>
      <c r="I27" s="377">
        <f t="shared" ref="I27:Q27" si="20">I28+I29</f>
        <v>0</v>
      </c>
      <c r="J27" s="377">
        <f t="shared" si="20"/>
        <v>0</v>
      </c>
      <c r="K27" s="377">
        <f t="shared" si="20"/>
        <v>0</v>
      </c>
      <c r="L27" s="377">
        <f t="shared" si="20"/>
        <v>0</v>
      </c>
      <c r="M27" s="377">
        <f t="shared" si="20"/>
        <v>0</v>
      </c>
      <c r="N27" s="377">
        <f t="shared" si="20"/>
        <v>0</v>
      </c>
      <c r="O27" s="377">
        <f t="shared" si="20"/>
        <v>0</v>
      </c>
      <c r="P27" s="377">
        <f t="shared" si="20"/>
        <v>12.20641</v>
      </c>
      <c r="Q27" s="377">
        <f t="shared" si="20"/>
        <v>0</v>
      </c>
      <c r="R27" s="368">
        <f t="shared" ref="R27:R29" si="21">S27</f>
        <v>12.20641</v>
      </c>
      <c r="S27" s="377">
        <f t="shared" si="16"/>
        <v>12.20641</v>
      </c>
      <c r="T27" s="377">
        <f t="shared" si="7"/>
        <v>0</v>
      </c>
      <c r="U27" s="377" t="e">
        <f t="shared" si="8"/>
        <v>#DIV/0!</v>
      </c>
      <c r="V27" s="370"/>
    </row>
    <row r="28" spans="1:22" ht="21.75" customHeight="1" x14ac:dyDescent="0.2">
      <c r="A28" s="365" t="s">
        <v>93</v>
      </c>
      <c r="B28" s="366" t="s">
        <v>846</v>
      </c>
      <c r="C28" s="365" t="s">
        <v>835</v>
      </c>
      <c r="D28" s="367">
        <f t="shared" si="17"/>
        <v>8.9040099999999995</v>
      </c>
      <c r="E28" s="368">
        <v>0</v>
      </c>
      <c r="F28" s="368">
        <f t="shared" si="18"/>
        <v>8.9040099999999995</v>
      </c>
      <c r="G28" s="368">
        <f t="shared" si="19"/>
        <v>8.9040099999999995</v>
      </c>
      <c r="H28" s="368">
        <f>J28+L28+N28+P28</f>
        <v>8.9040099999999995</v>
      </c>
      <c r="I28" s="368">
        <f>K28+M28+O28+Q28</f>
        <v>0</v>
      </c>
      <c r="J28" s="368">
        <v>0</v>
      </c>
      <c r="K28" s="368">
        <v>0</v>
      </c>
      <c r="L28" s="368">
        <v>0</v>
      </c>
      <c r="M28" s="368">
        <v>0</v>
      </c>
      <c r="N28" s="368">
        <v>0</v>
      </c>
      <c r="O28" s="368">
        <v>0</v>
      </c>
      <c r="P28" s="368">
        <v>8.9040099999999995</v>
      </c>
      <c r="Q28" s="368">
        <v>0</v>
      </c>
      <c r="R28" s="368">
        <f t="shared" si="21"/>
        <v>8.9040099999999995</v>
      </c>
      <c r="S28" s="368">
        <f t="shared" si="16"/>
        <v>8.9040099999999995</v>
      </c>
      <c r="T28" s="368">
        <f t="shared" si="7"/>
        <v>0</v>
      </c>
      <c r="U28" s="368" t="e">
        <f t="shared" si="8"/>
        <v>#DIV/0!</v>
      </c>
      <c r="V28" s="370"/>
    </row>
    <row r="29" spans="1:22" ht="24.75" customHeight="1" x14ac:dyDescent="0.2">
      <c r="A29" s="365" t="s">
        <v>95</v>
      </c>
      <c r="B29" s="366" t="s">
        <v>847</v>
      </c>
      <c r="C29" s="365" t="s">
        <v>835</v>
      </c>
      <c r="D29" s="367">
        <f t="shared" si="17"/>
        <v>3.3024</v>
      </c>
      <c r="E29" s="368">
        <v>0</v>
      </c>
      <c r="F29" s="368">
        <f t="shared" si="18"/>
        <v>3.3024</v>
      </c>
      <c r="G29" s="368">
        <f t="shared" si="19"/>
        <v>3.3024</v>
      </c>
      <c r="H29" s="368">
        <f>J29+L29+N29+P29</f>
        <v>3.3024</v>
      </c>
      <c r="I29" s="368">
        <f>K29+M29+O29+Q29</f>
        <v>0</v>
      </c>
      <c r="J29" s="368">
        <v>0</v>
      </c>
      <c r="K29" s="368">
        <v>0</v>
      </c>
      <c r="L29" s="368">
        <v>0</v>
      </c>
      <c r="M29" s="368">
        <v>0</v>
      </c>
      <c r="N29" s="368">
        <v>0</v>
      </c>
      <c r="O29" s="368">
        <v>0</v>
      </c>
      <c r="P29" s="368">
        <v>3.3024</v>
      </c>
      <c r="Q29" s="368">
        <v>0</v>
      </c>
      <c r="R29" s="368">
        <f t="shared" si="21"/>
        <v>3.3024</v>
      </c>
      <c r="S29" s="368">
        <f t="shared" si="16"/>
        <v>3.3024</v>
      </c>
      <c r="T29" s="368">
        <f t="shared" si="7"/>
        <v>0</v>
      </c>
      <c r="U29" s="368" t="e">
        <f t="shared" si="8"/>
        <v>#DIV/0!</v>
      </c>
      <c r="V29" s="370"/>
    </row>
    <row r="30" spans="1:22" ht="24.75" customHeight="1" x14ac:dyDescent="0.2">
      <c r="A30" s="365" t="s">
        <v>97</v>
      </c>
      <c r="B30" s="366" t="s">
        <v>848</v>
      </c>
      <c r="C30" s="365" t="s">
        <v>835</v>
      </c>
      <c r="D30" s="367">
        <v>0</v>
      </c>
      <c r="E30" s="368">
        <v>0</v>
      </c>
      <c r="F30" s="368">
        <v>0</v>
      </c>
      <c r="G30" s="368">
        <v>0</v>
      </c>
      <c r="H30" s="368">
        <v>0</v>
      </c>
      <c r="I30" s="368">
        <v>0</v>
      </c>
      <c r="J30" s="368">
        <v>0</v>
      </c>
      <c r="K30" s="368">
        <v>0</v>
      </c>
      <c r="L30" s="368">
        <v>0</v>
      </c>
      <c r="M30" s="368">
        <v>0</v>
      </c>
      <c r="N30" s="368">
        <v>0</v>
      </c>
      <c r="O30" s="368">
        <v>0</v>
      </c>
      <c r="P30" s="368">
        <v>0</v>
      </c>
      <c r="Q30" s="368">
        <v>0</v>
      </c>
      <c r="R30" s="368">
        <f t="shared" ref="R30" si="22">F30</f>
        <v>0</v>
      </c>
      <c r="S30" s="368">
        <f t="shared" si="16"/>
        <v>0</v>
      </c>
      <c r="T30" s="368">
        <f t="shared" si="7"/>
        <v>0</v>
      </c>
      <c r="U30" s="368" t="e">
        <f t="shared" si="8"/>
        <v>#DIV/0!</v>
      </c>
      <c r="V30" s="378"/>
    </row>
    <row r="31" spans="1:22" ht="16.5" customHeight="1" x14ac:dyDescent="0.2">
      <c r="A31" s="365" t="s">
        <v>108</v>
      </c>
      <c r="B31" s="366" t="s">
        <v>849</v>
      </c>
      <c r="C31" s="365" t="s">
        <v>835</v>
      </c>
      <c r="D31" s="379">
        <f t="shared" ref="D31:R31" si="23">D32+D71+D89</f>
        <v>83.148728298333339</v>
      </c>
      <c r="E31" s="380">
        <f t="shared" si="23"/>
        <v>0</v>
      </c>
      <c r="F31" s="380">
        <f t="shared" si="23"/>
        <v>83.148728298333339</v>
      </c>
      <c r="G31" s="380">
        <f t="shared" si="23"/>
        <v>125.30121612999997</v>
      </c>
      <c r="H31" s="380">
        <f t="shared" si="23"/>
        <v>125.30121612999997</v>
      </c>
      <c r="I31" s="380">
        <f t="shared" si="23"/>
        <v>33.984284200000005</v>
      </c>
      <c r="J31" s="380">
        <f t="shared" si="23"/>
        <v>2</v>
      </c>
      <c r="K31" s="380">
        <f t="shared" si="23"/>
        <v>3.8833568000000001</v>
      </c>
      <c r="L31" s="380">
        <f t="shared" si="23"/>
        <v>51.097613920000001</v>
      </c>
      <c r="M31" s="380">
        <f t="shared" si="23"/>
        <v>19.435944450000001</v>
      </c>
      <c r="N31" s="380">
        <f t="shared" si="23"/>
        <v>39.827411220000002</v>
      </c>
      <c r="O31" s="380">
        <f t="shared" si="23"/>
        <v>10.664982949999999</v>
      </c>
      <c r="P31" s="380">
        <f t="shared" si="23"/>
        <v>32.376190989999998</v>
      </c>
      <c r="Q31" s="380">
        <f t="shared" si="23"/>
        <v>0</v>
      </c>
      <c r="R31" s="380">
        <f t="shared" si="23"/>
        <v>49.164444098333334</v>
      </c>
      <c r="S31" s="380">
        <f>G31-I31</f>
        <v>91.316931929999967</v>
      </c>
      <c r="T31" s="380">
        <f t="shared" si="7"/>
        <v>-58.940740939999998</v>
      </c>
      <c r="U31" s="381">
        <f t="shared" si="8"/>
        <v>-0.63428275484672092</v>
      </c>
      <c r="V31" s="369" t="s">
        <v>1083</v>
      </c>
    </row>
    <row r="32" spans="1:22" ht="25.5" customHeight="1" x14ac:dyDescent="0.2">
      <c r="A32" s="365" t="s">
        <v>109</v>
      </c>
      <c r="B32" s="366" t="s">
        <v>850</v>
      </c>
      <c r="C32" s="365" t="s">
        <v>835</v>
      </c>
      <c r="D32" s="382">
        <f>D33+D68</f>
        <v>19.690234186666668</v>
      </c>
      <c r="E32" s="377">
        <f t="shared" ref="E32:Q32" si="24">E33+E68</f>
        <v>0</v>
      </c>
      <c r="F32" s="377">
        <f t="shared" si="24"/>
        <v>19.690234186666668</v>
      </c>
      <c r="G32" s="377">
        <f t="shared" si="24"/>
        <v>32.780081079999974</v>
      </c>
      <c r="H32" s="377">
        <f t="shared" si="24"/>
        <v>32.780081079999974</v>
      </c>
      <c r="I32" s="377">
        <f t="shared" si="24"/>
        <v>18.120740090000005</v>
      </c>
      <c r="J32" s="377">
        <f t="shared" si="24"/>
        <v>0</v>
      </c>
      <c r="K32" s="377">
        <f t="shared" si="24"/>
        <v>0</v>
      </c>
      <c r="L32" s="377">
        <f t="shared" si="24"/>
        <v>19.434372460000002</v>
      </c>
      <c r="M32" s="377">
        <f t="shared" si="24"/>
        <v>16.559415350000002</v>
      </c>
      <c r="N32" s="377">
        <f t="shared" si="24"/>
        <v>13.345708620000002</v>
      </c>
      <c r="O32" s="377">
        <f t="shared" si="24"/>
        <v>1.5613247400000001</v>
      </c>
      <c r="P32" s="377">
        <f t="shared" si="24"/>
        <v>0</v>
      </c>
      <c r="Q32" s="377">
        <f t="shared" si="24"/>
        <v>0</v>
      </c>
      <c r="R32" s="377">
        <f t="shared" ref="R32" si="25">R33+R68</f>
        <v>1.5694940966666664</v>
      </c>
      <c r="S32" s="377">
        <f>G32-I32</f>
        <v>14.659340989999968</v>
      </c>
      <c r="T32" s="377">
        <f t="shared" si="7"/>
        <v>-14.65934099</v>
      </c>
      <c r="U32" s="381">
        <f t="shared" si="8"/>
        <v>-0.44720270685797825</v>
      </c>
      <c r="V32" s="378"/>
    </row>
    <row r="33" spans="1:22" ht="17.25" customHeight="1" x14ac:dyDescent="0.2">
      <c r="A33" s="365" t="s">
        <v>110</v>
      </c>
      <c r="B33" s="366" t="s">
        <v>851</v>
      </c>
      <c r="C33" s="365" t="s">
        <v>835</v>
      </c>
      <c r="D33" s="367">
        <f>SUM(D34:D67)</f>
        <v>16.652001296666668</v>
      </c>
      <c r="E33" s="368">
        <f t="shared" ref="E33:R33" si="26">SUM(E34:E67)</f>
        <v>0</v>
      </c>
      <c r="F33" s="368">
        <f t="shared" si="26"/>
        <v>16.652001296666668</v>
      </c>
      <c r="G33" s="368">
        <f t="shared" si="26"/>
        <v>29.741848189999974</v>
      </c>
      <c r="H33" s="368">
        <f t="shared" si="26"/>
        <v>29.741848189999974</v>
      </c>
      <c r="I33" s="368">
        <f t="shared" si="26"/>
        <v>14.427965370000004</v>
      </c>
      <c r="J33" s="368">
        <f t="shared" si="26"/>
        <v>0</v>
      </c>
      <c r="K33" s="368">
        <f t="shared" si="26"/>
        <v>0</v>
      </c>
      <c r="L33" s="368">
        <f t="shared" si="26"/>
        <v>16.396139570000003</v>
      </c>
      <c r="M33" s="368">
        <f t="shared" si="26"/>
        <v>12.866640630000003</v>
      </c>
      <c r="N33" s="368">
        <f t="shared" si="26"/>
        <v>13.345708620000002</v>
      </c>
      <c r="O33" s="368">
        <f t="shared" si="26"/>
        <v>1.5613247400000001</v>
      </c>
      <c r="P33" s="368">
        <f t="shared" si="26"/>
        <v>0</v>
      </c>
      <c r="Q33" s="368">
        <f t="shared" si="26"/>
        <v>0</v>
      </c>
      <c r="R33" s="368">
        <f t="shared" si="26"/>
        <v>2.2240359266666667</v>
      </c>
      <c r="S33" s="368">
        <f>G33-I33</f>
        <v>15.31388281999997</v>
      </c>
      <c r="T33" s="368">
        <f t="shared" si="7"/>
        <v>-15.313882820000003</v>
      </c>
      <c r="U33" s="208">
        <f t="shared" si="8"/>
        <v>-0.5148934498680191</v>
      </c>
      <c r="V33" s="370"/>
    </row>
    <row r="34" spans="1:22" ht="25.5" customHeight="1" x14ac:dyDescent="0.2">
      <c r="A34" s="383" t="s">
        <v>725</v>
      </c>
      <c r="B34" s="384" t="s">
        <v>930</v>
      </c>
      <c r="C34" s="383" t="s">
        <v>931</v>
      </c>
      <c r="D34" s="385">
        <f>F34</f>
        <v>0.23977499999999999</v>
      </c>
      <c r="E34" s="386">
        <v>0</v>
      </c>
      <c r="F34" s="386">
        <v>0.23977499999999999</v>
      </c>
      <c r="G34" s="386">
        <f>H34</f>
        <v>1.8132352700000001</v>
      </c>
      <c r="H34" s="386">
        <f>J34+L34+N34+P34</f>
        <v>1.8132352700000001</v>
      </c>
      <c r="I34" s="386">
        <f>K34+M34+O34+Q34</f>
        <v>0</v>
      </c>
      <c r="J34" s="387">
        <v>0</v>
      </c>
      <c r="K34" s="388">
        <v>0</v>
      </c>
      <c r="L34" s="387">
        <v>0</v>
      </c>
      <c r="M34" s="388">
        <v>0</v>
      </c>
      <c r="N34" s="387">
        <v>1.8132352700000001</v>
      </c>
      <c r="O34" s="388">
        <v>0</v>
      </c>
      <c r="P34" s="386">
        <v>0</v>
      </c>
      <c r="Q34" s="388">
        <v>0</v>
      </c>
      <c r="R34" s="389">
        <f>F34</f>
        <v>0.23977499999999999</v>
      </c>
      <c r="S34" s="386">
        <f>G34-I34</f>
        <v>1.8132352700000001</v>
      </c>
      <c r="T34" s="386">
        <f t="shared" si="7"/>
        <v>-1.8132352700000001</v>
      </c>
      <c r="U34" s="207">
        <f t="shared" si="8"/>
        <v>-1</v>
      </c>
      <c r="V34" s="369"/>
    </row>
    <row r="35" spans="1:22" ht="25.5" customHeight="1" x14ac:dyDescent="0.2">
      <c r="A35" s="383" t="s">
        <v>726</v>
      </c>
      <c r="B35" s="384" t="s">
        <v>932</v>
      </c>
      <c r="C35" s="383" t="s">
        <v>933</v>
      </c>
      <c r="D35" s="385">
        <f t="shared" ref="D35:D67" si="27">F35</f>
        <v>0.27711666666666668</v>
      </c>
      <c r="E35" s="386">
        <v>0</v>
      </c>
      <c r="F35" s="386">
        <v>0.27711666666666668</v>
      </c>
      <c r="G35" s="386">
        <f t="shared" ref="G35:G60" si="28">H35</f>
        <v>2.1177198000000002</v>
      </c>
      <c r="H35" s="386">
        <f t="shared" ref="H35:H60" si="29">J35+L35+N35+P35</f>
        <v>2.1177198000000002</v>
      </c>
      <c r="I35" s="386">
        <f t="shared" ref="I35:I60" si="30">K35+M35+O35+Q35</f>
        <v>0</v>
      </c>
      <c r="J35" s="387">
        <v>0</v>
      </c>
      <c r="K35" s="388">
        <v>0</v>
      </c>
      <c r="L35" s="387">
        <v>0</v>
      </c>
      <c r="M35" s="388">
        <v>0</v>
      </c>
      <c r="N35" s="390">
        <v>2.1177198000000002</v>
      </c>
      <c r="O35" s="388">
        <v>0</v>
      </c>
      <c r="P35" s="387">
        <v>0</v>
      </c>
      <c r="Q35" s="388">
        <v>0</v>
      </c>
      <c r="R35" s="389">
        <f t="shared" ref="R35:R41" si="31">F35</f>
        <v>0.27711666666666668</v>
      </c>
      <c r="S35" s="386">
        <f t="shared" ref="S35:S70" si="32">G35-I35</f>
        <v>2.1177198000000002</v>
      </c>
      <c r="T35" s="386">
        <f t="shared" si="7"/>
        <v>-2.1177198000000002</v>
      </c>
      <c r="U35" s="207">
        <f t="shared" si="8"/>
        <v>-1</v>
      </c>
      <c r="V35" s="369"/>
    </row>
    <row r="36" spans="1:22" ht="25.5" customHeight="1" x14ac:dyDescent="0.2">
      <c r="A36" s="383" t="s">
        <v>727</v>
      </c>
      <c r="B36" s="384" t="s">
        <v>934</v>
      </c>
      <c r="C36" s="383" t="s">
        <v>935</v>
      </c>
      <c r="D36" s="385">
        <f t="shared" si="27"/>
        <v>0.22065000000000001</v>
      </c>
      <c r="E36" s="386">
        <v>0</v>
      </c>
      <c r="F36" s="386">
        <v>0.22065000000000001</v>
      </c>
      <c r="G36" s="386">
        <f t="shared" si="28"/>
        <v>1.75646119</v>
      </c>
      <c r="H36" s="386">
        <f t="shared" si="29"/>
        <v>1.75646119</v>
      </c>
      <c r="I36" s="386">
        <f t="shared" si="30"/>
        <v>0</v>
      </c>
      <c r="J36" s="387">
        <v>0</v>
      </c>
      <c r="K36" s="388">
        <v>0</v>
      </c>
      <c r="L36" s="387">
        <v>0</v>
      </c>
      <c r="M36" s="388">
        <v>0</v>
      </c>
      <c r="N36" s="390">
        <v>1.75646119</v>
      </c>
      <c r="O36" s="388">
        <v>0</v>
      </c>
      <c r="P36" s="387">
        <v>0</v>
      </c>
      <c r="Q36" s="388">
        <v>0</v>
      </c>
      <c r="R36" s="389">
        <f t="shared" si="31"/>
        <v>0.22065000000000001</v>
      </c>
      <c r="S36" s="386">
        <f t="shared" si="32"/>
        <v>1.75646119</v>
      </c>
      <c r="T36" s="386">
        <f t="shared" si="7"/>
        <v>-1.75646119</v>
      </c>
      <c r="U36" s="207">
        <f t="shared" si="8"/>
        <v>-1</v>
      </c>
      <c r="V36" s="369"/>
    </row>
    <row r="37" spans="1:22" ht="25.5" customHeight="1" x14ac:dyDescent="0.2">
      <c r="A37" s="383" t="s">
        <v>866</v>
      </c>
      <c r="B37" s="384" t="s">
        <v>936</v>
      </c>
      <c r="C37" s="383" t="s">
        <v>937</v>
      </c>
      <c r="D37" s="385">
        <f t="shared" si="27"/>
        <v>0.27711666666666668</v>
      </c>
      <c r="E37" s="386">
        <v>0</v>
      </c>
      <c r="F37" s="386">
        <v>0.27711666666666668</v>
      </c>
      <c r="G37" s="386">
        <f t="shared" si="28"/>
        <v>2.1177048100000002</v>
      </c>
      <c r="H37" s="386">
        <f t="shared" si="29"/>
        <v>2.1177048100000002</v>
      </c>
      <c r="I37" s="386">
        <f t="shared" si="30"/>
        <v>0</v>
      </c>
      <c r="J37" s="387">
        <v>0</v>
      </c>
      <c r="K37" s="388">
        <v>0</v>
      </c>
      <c r="L37" s="387">
        <v>0</v>
      </c>
      <c r="M37" s="388">
        <v>0</v>
      </c>
      <c r="N37" s="390">
        <v>2.1177048100000002</v>
      </c>
      <c r="O37" s="388">
        <v>0</v>
      </c>
      <c r="P37" s="387">
        <v>0</v>
      </c>
      <c r="Q37" s="388">
        <v>0</v>
      </c>
      <c r="R37" s="389">
        <f t="shared" si="31"/>
        <v>0.27711666666666668</v>
      </c>
      <c r="S37" s="386">
        <f t="shared" si="32"/>
        <v>2.1177048100000002</v>
      </c>
      <c r="T37" s="386">
        <f t="shared" si="7"/>
        <v>-2.1177048100000002</v>
      </c>
      <c r="U37" s="207">
        <f t="shared" si="8"/>
        <v>-1</v>
      </c>
      <c r="V37" s="369"/>
    </row>
    <row r="38" spans="1:22" ht="25.5" customHeight="1" x14ac:dyDescent="0.2">
      <c r="A38" s="383" t="s">
        <v>867</v>
      </c>
      <c r="B38" s="384" t="s">
        <v>938</v>
      </c>
      <c r="C38" s="383" t="s">
        <v>939</v>
      </c>
      <c r="D38" s="385">
        <f t="shared" si="27"/>
        <v>0.27736666666666671</v>
      </c>
      <c r="E38" s="386">
        <v>0</v>
      </c>
      <c r="F38" s="386">
        <v>0.27736666666666671</v>
      </c>
      <c r="G38" s="386">
        <f t="shared" si="28"/>
        <v>2.1234316999999998</v>
      </c>
      <c r="H38" s="386">
        <f t="shared" si="29"/>
        <v>2.1234316999999998</v>
      </c>
      <c r="I38" s="386">
        <f t="shared" si="30"/>
        <v>0</v>
      </c>
      <c r="J38" s="387">
        <v>0</v>
      </c>
      <c r="K38" s="388">
        <v>0</v>
      </c>
      <c r="L38" s="387">
        <v>0</v>
      </c>
      <c r="M38" s="388">
        <v>0</v>
      </c>
      <c r="N38" s="390">
        <v>2.1234316999999998</v>
      </c>
      <c r="O38" s="388">
        <v>0</v>
      </c>
      <c r="P38" s="387">
        <v>0</v>
      </c>
      <c r="Q38" s="388">
        <v>0</v>
      </c>
      <c r="R38" s="389">
        <f t="shared" si="31"/>
        <v>0.27736666666666671</v>
      </c>
      <c r="S38" s="386">
        <f t="shared" si="32"/>
        <v>2.1234316999999998</v>
      </c>
      <c r="T38" s="386">
        <f t="shared" si="7"/>
        <v>-2.1234316999999998</v>
      </c>
      <c r="U38" s="207">
        <f t="shared" si="8"/>
        <v>-1</v>
      </c>
      <c r="V38" s="369"/>
    </row>
    <row r="39" spans="1:22" ht="25.5" customHeight="1" x14ac:dyDescent="0.2">
      <c r="A39" s="383" t="s">
        <v>868</v>
      </c>
      <c r="B39" s="384" t="s">
        <v>940</v>
      </c>
      <c r="C39" s="383" t="s">
        <v>941</v>
      </c>
      <c r="D39" s="385">
        <f t="shared" si="27"/>
        <v>0.23861666666666667</v>
      </c>
      <c r="E39" s="386">
        <v>0</v>
      </c>
      <c r="F39" s="386">
        <v>0.23861666666666667</v>
      </c>
      <c r="G39" s="386">
        <f t="shared" si="28"/>
        <v>1.8608202</v>
      </c>
      <c r="H39" s="386">
        <f t="shared" si="29"/>
        <v>1.8608202</v>
      </c>
      <c r="I39" s="386">
        <f t="shared" si="30"/>
        <v>0</v>
      </c>
      <c r="J39" s="387">
        <v>0</v>
      </c>
      <c r="K39" s="388">
        <v>0</v>
      </c>
      <c r="L39" s="387">
        <v>0</v>
      </c>
      <c r="M39" s="388">
        <v>0</v>
      </c>
      <c r="N39" s="390">
        <v>1.8608202</v>
      </c>
      <c r="O39" s="388">
        <v>0</v>
      </c>
      <c r="P39" s="387">
        <v>0</v>
      </c>
      <c r="Q39" s="388">
        <v>0</v>
      </c>
      <c r="R39" s="389">
        <f t="shared" si="31"/>
        <v>0.23861666666666667</v>
      </c>
      <c r="S39" s="386">
        <f t="shared" si="32"/>
        <v>1.8608202</v>
      </c>
      <c r="T39" s="386">
        <f t="shared" si="7"/>
        <v>-1.8608202</v>
      </c>
      <c r="U39" s="207">
        <f t="shared" si="8"/>
        <v>-1</v>
      </c>
      <c r="V39" s="369"/>
    </row>
    <row r="40" spans="1:22" ht="25.5" customHeight="1" x14ac:dyDescent="0.2">
      <c r="A40" s="383" t="s">
        <v>869</v>
      </c>
      <c r="B40" s="384" t="s">
        <v>942</v>
      </c>
      <c r="C40" s="383" t="s">
        <v>943</v>
      </c>
      <c r="D40" s="385">
        <f t="shared" si="27"/>
        <v>0.20126666666666668</v>
      </c>
      <c r="E40" s="386">
        <v>0</v>
      </c>
      <c r="F40" s="386">
        <v>0.20126666666666668</v>
      </c>
      <c r="G40" s="386">
        <f t="shared" si="28"/>
        <v>1.5563356500000001</v>
      </c>
      <c r="H40" s="386">
        <f t="shared" si="29"/>
        <v>1.5563356500000001</v>
      </c>
      <c r="I40" s="386">
        <f t="shared" si="30"/>
        <v>0</v>
      </c>
      <c r="J40" s="387">
        <v>0</v>
      </c>
      <c r="K40" s="388">
        <v>0</v>
      </c>
      <c r="L40" s="387">
        <v>0</v>
      </c>
      <c r="M40" s="388">
        <v>0</v>
      </c>
      <c r="N40" s="390">
        <v>1.5563356500000001</v>
      </c>
      <c r="O40" s="388">
        <v>0</v>
      </c>
      <c r="P40" s="387">
        <v>0</v>
      </c>
      <c r="Q40" s="388">
        <v>0</v>
      </c>
      <c r="R40" s="389">
        <f t="shared" si="31"/>
        <v>0.20126666666666668</v>
      </c>
      <c r="S40" s="386">
        <f t="shared" si="32"/>
        <v>1.5563356500000001</v>
      </c>
      <c r="T40" s="386">
        <f t="shared" si="7"/>
        <v>-1.5563356500000001</v>
      </c>
      <c r="U40" s="207">
        <f t="shared" si="8"/>
        <v>-1</v>
      </c>
      <c r="V40" s="369"/>
    </row>
    <row r="41" spans="1:22" ht="25.5" customHeight="1" x14ac:dyDescent="0.2">
      <c r="A41" s="383" t="s">
        <v>870</v>
      </c>
      <c r="B41" s="384" t="s">
        <v>944</v>
      </c>
      <c r="C41" s="383" t="s">
        <v>945</v>
      </c>
      <c r="D41" s="385">
        <f t="shared" si="27"/>
        <v>0.21598333333333336</v>
      </c>
      <c r="E41" s="386">
        <v>0</v>
      </c>
      <c r="F41" s="386">
        <v>0.21598333333333336</v>
      </c>
      <c r="G41" s="386">
        <f t="shared" si="28"/>
        <v>1.6920299400000001</v>
      </c>
      <c r="H41" s="386">
        <f t="shared" si="29"/>
        <v>1.6920299400000001</v>
      </c>
      <c r="I41" s="386">
        <f t="shared" si="30"/>
        <v>0</v>
      </c>
      <c r="J41" s="387">
        <v>0</v>
      </c>
      <c r="K41" s="388">
        <v>0</v>
      </c>
      <c r="L41" s="390">
        <v>1.6920299400000001</v>
      </c>
      <c r="M41" s="388">
        <v>0</v>
      </c>
      <c r="N41" s="387">
        <v>0</v>
      </c>
      <c r="O41" s="388">
        <v>0</v>
      </c>
      <c r="P41" s="387">
        <v>0</v>
      </c>
      <c r="Q41" s="388">
        <v>0</v>
      </c>
      <c r="R41" s="389">
        <f t="shared" si="31"/>
        <v>0.21598333333333336</v>
      </c>
      <c r="S41" s="386">
        <f t="shared" si="32"/>
        <v>1.6920299400000001</v>
      </c>
      <c r="T41" s="386">
        <f t="shared" si="7"/>
        <v>-1.6920299400000001</v>
      </c>
      <c r="U41" s="207">
        <f t="shared" si="8"/>
        <v>-1</v>
      </c>
      <c r="V41" s="369" t="s">
        <v>1093</v>
      </c>
    </row>
    <row r="42" spans="1:22" ht="25.5" customHeight="1" x14ac:dyDescent="0.2">
      <c r="A42" s="383" t="s">
        <v>871</v>
      </c>
      <c r="B42" s="384" t="s">
        <v>946</v>
      </c>
      <c r="C42" s="383" t="s">
        <v>947</v>
      </c>
      <c r="D42" s="385">
        <f t="shared" si="27"/>
        <v>0.47234873000000005</v>
      </c>
      <c r="E42" s="386">
        <v>0</v>
      </c>
      <c r="F42" s="386">
        <v>0.47234873000000005</v>
      </c>
      <c r="G42" s="386">
        <f t="shared" si="28"/>
        <v>0.47234872999999999</v>
      </c>
      <c r="H42" s="386">
        <f t="shared" si="29"/>
        <v>0.47234872999999999</v>
      </c>
      <c r="I42" s="386">
        <f t="shared" si="30"/>
        <v>0.56758794999999995</v>
      </c>
      <c r="J42" s="387">
        <v>0</v>
      </c>
      <c r="K42" s="388">
        <v>0</v>
      </c>
      <c r="L42" s="390">
        <v>0.47234872999999999</v>
      </c>
      <c r="M42" s="388">
        <v>0</v>
      </c>
      <c r="N42" s="387">
        <v>0</v>
      </c>
      <c r="O42" s="388">
        <v>0.56758794999999995</v>
      </c>
      <c r="P42" s="387">
        <v>0</v>
      </c>
      <c r="Q42" s="388">
        <v>0</v>
      </c>
      <c r="R42" s="387">
        <f>S42</f>
        <v>-9.5239219999999958E-2</v>
      </c>
      <c r="S42" s="386">
        <f t="shared" si="32"/>
        <v>-9.5239219999999958E-2</v>
      </c>
      <c r="T42" s="386">
        <f t="shared" si="7"/>
        <v>9.5239219999999958E-2</v>
      </c>
      <c r="U42" s="207">
        <f t="shared" si="8"/>
        <v>0.20162903793559467</v>
      </c>
      <c r="V42" s="369" t="s">
        <v>1087</v>
      </c>
    </row>
    <row r="43" spans="1:22" ht="25.5" customHeight="1" x14ac:dyDescent="0.2">
      <c r="A43" s="383" t="s">
        <v>872</v>
      </c>
      <c r="B43" s="384" t="s">
        <v>948</v>
      </c>
      <c r="C43" s="383" t="s">
        <v>949</v>
      </c>
      <c r="D43" s="385">
        <f t="shared" si="27"/>
        <v>0.47234873000000005</v>
      </c>
      <c r="E43" s="386">
        <v>0</v>
      </c>
      <c r="F43" s="386">
        <v>0.47234873000000005</v>
      </c>
      <c r="G43" s="386">
        <f t="shared" si="28"/>
        <v>0.47234872999999999</v>
      </c>
      <c r="H43" s="386">
        <f t="shared" si="29"/>
        <v>0.47234872999999999</v>
      </c>
      <c r="I43" s="386">
        <f t="shared" si="30"/>
        <v>0.56766622</v>
      </c>
      <c r="J43" s="387">
        <v>0</v>
      </c>
      <c r="K43" s="388">
        <v>0</v>
      </c>
      <c r="L43" s="390">
        <v>0.47234872999999999</v>
      </c>
      <c r="M43" s="388">
        <v>0</v>
      </c>
      <c r="N43" s="387">
        <v>0</v>
      </c>
      <c r="O43" s="388">
        <v>0.56766622</v>
      </c>
      <c r="P43" s="387">
        <v>0</v>
      </c>
      <c r="Q43" s="388">
        <v>0</v>
      </c>
      <c r="R43" s="387">
        <f t="shared" ref="R43:R67" si="33">S43</f>
        <v>-9.5317490000000005E-2</v>
      </c>
      <c r="S43" s="386">
        <f t="shared" si="32"/>
        <v>-9.5317490000000005E-2</v>
      </c>
      <c r="T43" s="386">
        <f t="shared" si="7"/>
        <v>9.5317490000000005E-2</v>
      </c>
      <c r="U43" s="207">
        <f t="shared" si="8"/>
        <v>0.20179474177902418</v>
      </c>
      <c r="V43" s="369" t="s">
        <v>1087</v>
      </c>
    </row>
    <row r="44" spans="1:22" ht="25.5" customHeight="1" x14ac:dyDescent="0.2">
      <c r="A44" s="383" t="s">
        <v>873</v>
      </c>
      <c r="B44" s="384" t="s">
        <v>1084</v>
      </c>
      <c r="C44" s="383" t="s">
        <v>950</v>
      </c>
      <c r="D44" s="385">
        <f t="shared" si="27"/>
        <v>0.38730206</v>
      </c>
      <c r="E44" s="386">
        <v>0</v>
      </c>
      <c r="F44" s="386">
        <v>0.38730206</v>
      </c>
      <c r="G44" s="386">
        <f t="shared" si="28"/>
        <v>0.38730206</v>
      </c>
      <c r="H44" s="386">
        <f t="shared" si="29"/>
        <v>0.38730206</v>
      </c>
      <c r="I44" s="386">
        <f t="shared" si="30"/>
        <v>0.42607056999999998</v>
      </c>
      <c r="J44" s="387">
        <v>0</v>
      </c>
      <c r="K44" s="388">
        <v>0</v>
      </c>
      <c r="L44" s="390">
        <v>0.38730206</v>
      </c>
      <c r="M44" s="388">
        <v>0</v>
      </c>
      <c r="N44" s="387">
        <v>0</v>
      </c>
      <c r="O44" s="388">
        <v>0.42607056999999998</v>
      </c>
      <c r="P44" s="387">
        <v>0</v>
      </c>
      <c r="Q44" s="388">
        <v>0</v>
      </c>
      <c r="R44" s="387">
        <f t="shared" si="33"/>
        <v>-3.8768509999999978E-2</v>
      </c>
      <c r="S44" s="386">
        <f t="shared" si="32"/>
        <v>-3.8768509999999978E-2</v>
      </c>
      <c r="T44" s="386">
        <f t="shared" si="7"/>
        <v>3.8768509999999978E-2</v>
      </c>
      <c r="U44" s="207">
        <f t="shared" si="8"/>
        <v>0.10009889955142499</v>
      </c>
      <c r="V44" s="369" t="s">
        <v>1087</v>
      </c>
    </row>
    <row r="45" spans="1:22" ht="25.5" customHeight="1" x14ac:dyDescent="0.2">
      <c r="A45" s="383" t="s">
        <v>874</v>
      </c>
      <c r="B45" s="384" t="s">
        <v>951</v>
      </c>
      <c r="C45" s="383" t="s">
        <v>952</v>
      </c>
      <c r="D45" s="385">
        <f t="shared" si="27"/>
        <v>0.59250537999999997</v>
      </c>
      <c r="E45" s="386">
        <v>0</v>
      </c>
      <c r="F45" s="386">
        <v>0.59250537999999997</v>
      </c>
      <c r="G45" s="386">
        <f t="shared" si="28"/>
        <v>0.59250537999999997</v>
      </c>
      <c r="H45" s="386">
        <f t="shared" si="29"/>
        <v>0.59250537999999997</v>
      </c>
      <c r="I45" s="386">
        <f t="shared" si="30"/>
        <v>0.56324134999999997</v>
      </c>
      <c r="J45" s="387">
        <v>0</v>
      </c>
      <c r="K45" s="388">
        <v>0</v>
      </c>
      <c r="L45" s="390">
        <v>0.59250537999999997</v>
      </c>
      <c r="M45" s="388">
        <v>0.56324134999999997</v>
      </c>
      <c r="N45" s="387">
        <v>0</v>
      </c>
      <c r="O45" s="388">
        <v>0</v>
      </c>
      <c r="P45" s="387">
        <v>0</v>
      </c>
      <c r="Q45" s="388">
        <v>0</v>
      </c>
      <c r="R45" s="387">
        <f t="shared" si="33"/>
        <v>2.9264029999999996E-2</v>
      </c>
      <c r="S45" s="386">
        <f t="shared" si="32"/>
        <v>2.9264029999999996E-2</v>
      </c>
      <c r="T45" s="386">
        <f t="shared" si="7"/>
        <v>-2.9264029999999996E-2</v>
      </c>
      <c r="U45" s="207">
        <f t="shared" si="8"/>
        <v>-4.9390319460052831E-2</v>
      </c>
      <c r="V45" s="369" t="s">
        <v>1094</v>
      </c>
    </row>
    <row r="46" spans="1:22" ht="25.5" customHeight="1" x14ac:dyDescent="0.2">
      <c r="A46" s="383" t="s">
        <v>875</v>
      </c>
      <c r="B46" s="384" t="s">
        <v>953</v>
      </c>
      <c r="C46" s="383" t="s">
        <v>954</v>
      </c>
      <c r="D46" s="385">
        <f t="shared" si="27"/>
        <v>0.59250537999999997</v>
      </c>
      <c r="E46" s="386">
        <v>0</v>
      </c>
      <c r="F46" s="386">
        <v>0.59250537999999997</v>
      </c>
      <c r="G46" s="386">
        <f t="shared" si="28"/>
        <v>0.59250537999999997</v>
      </c>
      <c r="H46" s="386">
        <f t="shared" si="29"/>
        <v>0.59250537999999997</v>
      </c>
      <c r="I46" s="386">
        <f t="shared" si="30"/>
        <v>0.56408564000000005</v>
      </c>
      <c r="J46" s="387">
        <v>0</v>
      </c>
      <c r="K46" s="388">
        <v>0</v>
      </c>
      <c r="L46" s="390">
        <v>0.59250537999999997</v>
      </c>
      <c r="M46" s="388">
        <v>0.56408564000000005</v>
      </c>
      <c r="N46" s="387">
        <v>0</v>
      </c>
      <c r="O46" s="388">
        <v>0</v>
      </c>
      <c r="P46" s="387">
        <v>0</v>
      </c>
      <c r="Q46" s="388">
        <v>0</v>
      </c>
      <c r="R46" s="387">
        <f t="shared" si="33"/>
        <v>2.8419739999999916E-2</v>
      </c>
      <c r="S46" s="386">
        <f t="shared" si="32"/>
        <v>2.8419739999999916E-2</v>
      </c>
      <c r="T46" s="386">
        <f t="shared" si="7"/>
        <v>-2.8419739999999916E-2</v>
      </c>
      <c r="U46" s="207">
        <f t="shared" si="8"/>
        <v>-4.7965370373514442E-2</v>
      </c>
      <c r="V46" s="369" t="s">
        <v>1094</v>
      </c>
    </row>
    <row r="47" spans="1:22" ht="25.5" customHeight="1" x14ac:dyDescent="0.2">
      <c r="A47" s="383" t="s">
        <v>876</v>
      </c>
      <c r="B47" s="384" t="s">
        <v>955</v>
      </c>
      <c r="C47" s="383" t="s">
        <v>956</v>
      </c>
      <c r="D47" s="385">
        <f t="shared" si="27"/>
        <v>0.71558935000000001</v>
      </c>
      <c r="E47" s="386">
        <v>0</v>
      </c>
      <c r="F47" s="386">
        <v>0.71558935000000001</v>
      </c>
      <c r="G47" s="386">
        <f t="shared" si="28"/>
        <v>0.71558935000000001</v>
      </c>
      <c r="H47" s="386">
        <f t="shared" si="29"/>
        <v>0.71558935000000001</v>
      </c>
      <c r="I47" s="386">
        <f t="shared" si="30"/>
        <v>0.69651271000000003</v>
      </c>
      <c r="J47" s="387">
        <v>0</v>
      </c>
      <c r="K47" s="388">
        <v>0</v>
      </c>
      <c r="L47" s="390">
        <v>0.71558935000000001</v>
      </c>
      <c r="M47" s="388">
        <v>0.69651271000000003</v>
      </c>
      <c r="N47" s="387">
        <v>0</v>
      </c>
      <c r="O47" s="388">
        <v>0</v>
      </c>
      <c r="P47" s="387">
        <v>0</v>
      </c>
      <c r="Q47" s="388">
        <v>0</v>
      </c>
      <c r="R47" s="387">
        <f t="shared" si="33"/>
        <v>1.9076639999999978E-2</v>
      </c>
      <c r="S47" s="386">
        <f t="shared" si="32"/>
        <v>1.9076639999999978E-2</v>
      </c>
      <c r="T47" s="386">
        <f t="shared" si="7"/>
        <v>-1.9076639999999978E-2</v>
      </c>
      <c r="U47" s="207">
        <f t="shared" si="8"/>
        <v>-2.6658641579839021E-2</v>
      </c>
      <c r="V47" s="369" t="s">
        <v>1094</v>
      </c>
    </row>
    <row r="48" spans="1:22" ht="25.5" customHeight="1" x14ac:dyDescent="0.2">
      <c r="A48" s="383" t="s">
        <v>877</v>
      </c>
      <c r="B48" s="384" t="s">
        <v>957</v>
      </c>
      <c r="C48" s="383" t="s">
        <v>958</v>
      </c>
      <c r="D48" s="385">
        <f t="shared" si="27"/>
        <v>0.71558935000000001</v>
      </c>
      <c r="E48" s="386">
        <v>0</v>
      </c>
      <c r="F48" s="386">
        <v>0.71558935000000001</v>
      </c>
      <c r="G48" s="386">
        <f t="shared" si="28"/>
        <v>0.71558935000000001</v>
      </c>
      <c r="H48" s="386">
        <f t="shared" si="29"/>
        <v>0.71558935000000001</v>
      </c>
      <c r="I48" s="386">
        <f t="shared" si="30"/>
        <v>0.69462084999999996</v>
      </c>
      <c r="J48" s="387">
        <v>0</v>
      </c>
      <c r="K48" s="388">
        <v>0</v>
      </c>
      <c r="L48" s="390">
        <v>0.71558935000000001</v>
      </c>
      <c r="M48" s="388">
        <v>0.69462084999999996</v>
      </c>
      <c r="N48" s="387">
        <v>0</v>
      </c>
      <c r="O48" s="388">
        <v>0</v>
      </c>
      <c r="P48" s="387">
        <v>0</v>
      </c>
      <c r="Q48" s="388">
        <v>0</v>
      </c>
      <c r="R48" s="387">
        <f t="shared" si="33"/>
        <v>2.0968500000000057E-2</v>
      </c>
      <c r="S48" s="386">
        <f t="shared" si="32"/>
        <v>2.0968500000000057E-2</v>
      </c>
      <c r="T48" s="386">
        <f t="shared" si="7"/>
        <v>-2.0968500000000057E-2</v>
      </c>
      <c r="U48" s="207">
        <f t="shared" si="8"/>
        <v>-2.9302420445469258E-2</v>
      </c>
      <c r="V48" s="369" t="s">
        <v>1094</v>
      </c>
    </row>
    <row r="49" spans="1:22" ht="25.5" customHeight="1" x14ac:dyDescent="0.2">
      <c r="A49" s="383" t="s">
        <v>878</v>
      </c>
      <c r="B49" s="384" t="s">
        <v>959</v>
      </c>
      <c r="C49" s="383" t="s">
        <v>960</v>
      </c>
      <c r="D49" s="385">
        <f t="shared" si="27"/>
        <v>0.71558935000000001</v>
      </c>
      <c r="E49" s="386">
        <v>0</v>
      </c>
      <c r="F49" s="386">
        <v>0.71558935000000001</v>
      </c>
      <c r="G49" s="386">
        <f t="shared" si="28"/>
        <v>0.71558935000000001</v>
      </c>
      <c r="H49" s="386">
        <f t="shared" si="29"/>
        <v>0.71558935000000001</v>
      </c>
      <c r="I49" s="386">
        <f t="shared" si="30"/>
        <v>0.69030970999999985</v>
      </c>
      <c r="J49" s="387">
        <v>0</v>
      </c>
      <c r="K49" s="388">
        <v>0</v>
      </c>
      <c r="L49" s="390">
        <v>0.71558935000000001</v>
      </c>
      <c r="M49" s="388">
        <v>0.69030970999999985</v>
      </c>
      <c r="N49" s="387">
        <v>0</v>
      </c>
      <c r="O49" s="388">
        <v>0</v>
      </c>
      <c r="P49" s="387">
        <v>0</v>
      </c>
      <c r="Q49" s="388">
        <v>0</v>
      </c>
      <c r="R49" s="387">
        <f t="shared" si="33"/>
        <v>2.5279640000000159E-2</v>
      </c>
      <c r="S49" s="386">
        <f t="shared" si="32"/>
        <v>2.5279640000000159E-2</v>
      </c>
      <c r="T49" s="386">
        <f t="shared" si="7"/>
        <v>-2.5279640000000159E-2</v>
      </c>
      <c r="U49" s="207">
        <f t="shared" si="8"/>
        <v>-3.5327021007230133E-2</v>
      </c>
      <c r="V49" s="369" t="s">
        <v>1094</v>
      </c>
    </row>
    <row r="50" spans="1:22" ht="25.5" customHeight="1" x14ac:dyDescent="0.2">
      <c r="A50" s="383" t="s">
        <v>879</v>
      </c>
      <c r="B50" s="384" t="s">
        <v>961</v>
      </c>
      <c r="C50" s="383" t="s">
        <v>962</v>
      </c>
      <c r="D50" s="385">
        <f t="shared" si="27"/>
        <v>0.71558935000000001</v>
      </c>
      <c r="E50" s="386">
        <v>0</v>
      </c>
      <c r="F50" s="386">
        <v>0.71558935000000001</v>
      </c>
      <c r="G50" s="386">
        <f t="shared" si="28"/>
        <v>0.71558935000000001</v>
      </c>
      <c r="H50" s="386">
        <f t="shared" si="29"/>
        <v>0.71558935000000001</v>
      </c>
      <c r="I50" s="386">
        <f t="shared" si="30"/>
        <v>0.69091435000000001</v>
      </c>
      <c r="J50" s="387">
        <v>0</v>
      </c>
      <c r="K50" s="388">
        <v>0</v>
      </c>
      <c r="L50" s="390">
        <v>0.71558935000000001</v>
      </c>
      <c r="M50" s="388">
        <v>0.69091435000000001</v>
      </c>
      <c r="N50" s="387">
        <v>0</v>
      </c>
      <c r="O50" s="388">
        <v>0</v>
      </c>
      <c r="P50" s="387">
        <v>0</v>
      </c>
      <c r="Q50" s="388">
        <v>0</v>
      </c>
      <c r="R50" s="387">
        <f t="shared" si="33"/>
        <v>2.4675000000000002E-2</v>
      </c>
      <c r="S50" s="386">
        <f t="shared" si="32"/>
        <v>2.4675000000000002E-2</v>
      </c>
      <c r="T50" s="386">
        <f t="shared" si="7"/>
        <v>-2.4675000000000002E-2</v>
      </c>
      <c r="U50" s="207">
        <f t="shared" si="8"/>
        <v>-3.4482067124112455E-2</v>
      </c>
      <c r="V50" s="369" t="s">
        <v>1094</v>
      </c>
    </row>
    <row r="51" spans="1:22" ht="25.5" customHeight="1" x14ac:dyDescent="0.2">
      <c r="A51" s="383" t="s">
        <v>880</v>
      </c>
      <c r="B51" s="384" t="s">
        <v>963</v>
      </c>
      <c r="C51" s="383" t="s">
        <v>964</v>
      </c>
      <c r="D51" s="385">
        <f t="shared" si="27"/>
        <v>0.59250537999999997</v>
      </c>
      <c r="E51" s="386">
        <v>0</v>
      </c>
      <c r="F51" s="386">
        <v>0.59250537999999997</v>
      </c>
      <c r="G51" s="386">
        <f t="shared" si="28"/>
        <v>0.59250537999999997</v>
      </c>
      <c r="H51" s="386">
        <f t="shared" si="29"/>
        <v>0.59250537999999997</v>
      </c>
      <c r="I51" s="386">
        <f t="shared" si="30"/>
        <v>0.56371411999999999</v>
      </c>
      <c r="J51" s="387">
        <v>0</v>
      </c>
      <c r="K51" s="388">
        <v>0</v>
      </c>
      <c r="L51" s="390">
        <v>0.59250537999999997</v>
      </c>
      <c r="M51" s="388">
        <v>0.56371411999999999</v>
      </c>
      <c r="N51" s="387">
        <v>0</v>
      </c>
      <c r="O51" s="388">
        <v>0</v>
      </c>
      <c r="P51" s="387">
        <v>0</v>
      </c>
      <c r="Q51" s="388">
        <v>0</v>
      </c>
      <c r="R51" s="387">
        <f t="shared" si="33"/>
        <v>2.8791259999999985E-2</v>
      </c>
      <c r="S51" s="386">
        <f t="shared" si="32"/>
        <v>2.8791259999999985E-2</v>
      </c>
      <c r="T51" s="386">
        <f t="shared" si="7"/>
        <v>-2.8791259999999985E-2</v>
      </c>
      <c r="U51" s="207">
        <f t="shared" si="8"/>
        <v>-4.8592402654639162E-2</v>
      </c>
      <c r="V51" s="369" t="s">
        <v>1094</v>
      </c>
    </row>
    <row r="52" spans="1:22" ht="25.5" customHeight="1" x14ac:dyDescent="0.2">
      <c r="A52" s="383" t="s">
        <v>881</v>
      </c>
      <c r="B52" s="384" t="s">
        <v>965</v>
      </c>
      <c r="C52" s="383" t="s">
        <v>966</v>
      </c>
      <c r="D52" s="385">
        <f t="shared" si="27"/>
        <v>0.59250537999999997</v>
      </c>
      <c r="E52" s="386">
        <v>0</v>
      </c>
      <c r="F52" s="386">
        <v>0.59250537999999997</v>
      </c>
      <c r="G52" s="386">
        <f t="shared" si="28"/>
        <v>0.59250537999999997</v>
      </c>
      <c r="H52" s="386">
        <f t="shared" si="29"/>
        <v>0.59250537999999997</v>
      </c>
      <c r="I52" s="386">
        <f t="shared" si="30"/>
        <v>0.56448054000000014</v>
      </c>
      <c r="J52" s="387">
        <v>0</v>
      </c>
      <c r="K52" s="388">
        <v>0</v>
      </c>
      <c r="L52" s="390">
        <v>0.59250537999999997</v>
      </c>
      <c r="M52" s="388">
        <v>0.56448054000000014</v>
      </c>
      <c r="N52" s="387">
        <v>0</v>
      </c>
      <c r="O52" s="388">
        <v>0</v>
      </c>
      <c r="P52" s="387">
        <v>0</v>
      </c>
      <c r="Q52" s="388">
        <v>0</v>
      </c>
      <c r="R52" s="387">
        <f t="shared" si="33"/>
        <v>2.8024839999999829E-2</v>
      </c>
      <c r="S52" s="386">
        <f t="shared" si="32"/>
        <v>2.8024839999999829E-2</v>
      </c>
      <c r="T52" s="386">
        <f t="shared" si="7"/>
        <v>-2.8024839999999829E-2</v>
      </c>
      <c r="U52" s="207">
        <f t="shared" si="8"/>
        <v>-4.7298878535077318E-2</v>
      </c>
      <c r="V52" s="369" t="s">
        <v>1094</v>
      </c>
    </row>
    <row r="53" spans="1:22" ht="25.5" customHeight="1" x14ac:dyDescent="0.2">
      <c r="A53" s="383" t="s">
        <v>882</v>
      </c>
      <c r="B53" s="384" t="s">
        <v>967</v>
      </c>
      <c r="C53" s="383" t="s">
        <v>968</v>
      </c>
      <c r="D53" s="385">
        <f t="shared" si="27"/>
        <v>0.42757918</v>
      </c>
      <c r="E53" s="386">
        <v>0</v>
      </c>
      <c r="F53" s="386">
        <v>0.42757918</v>
      </c>
      <c r="G53" s="386">
        <f t="shared" si="28"/>
        <v>0.42757918</v>
      </c>
      <c r="H53" s="386">
        <f t="shared" si="29"/>
        <v>0.42757918</v>
      </c>
      <c r="I53" s="386">
        <f t="shared" si="30"/>
        <v>0.42861709999999997</v>
      </c>
      <c r="J53" s="387">
        <v>0</v>
      </c>
      <c r="K53" s="388">
        <v>0</v>
      </c>
      <c r="L53" s="390">
        <v>0.42757918</v>
      </c>
      <c r="M53" s="388">
        <v>0.42861709999999997</v>
      </c>
      <c r="N53" s="387">
        <v>0</v>
      </c>
      <c r="O53" s="388">
        <v>0</v>
      </c>
      <c r="P53" s="387">
        <v>0</v>
      </c>
      <c r="Q53" s="388">
        <v>0</v>
      </c>
      <c r="R53" s="387">
        <f t="shared" si="33"/>
        <v>-1.03791999999997E-3</v>
      </c>
      <c r="S53" s="386">
        <f t="shared" si="32"/>
        <v>-1.03791999999997E-3</v>
      </c>
      <c r="T53" s="386">
        <f t="shared" si="7"/>
        <v>1.03791999999997E-3</v>
      </c>
      <c r="U53" s="207">
        <f t="shared" si="8"/>
        <v>2.427433440514971E-3</v>
      </c>
      <c r="V53" s="369" t="s">
        <v>1094</v>
      </c>
    </row>
    <row r="54" spans="1:22" ht="25.5" customHeight="1" x14ac:dyDescent="0.2">
      <c r="A54" s="383" t="s">
        <v>883</v>
      </c>
      <c r="B54" s="384" t="s">
        <v>969</v>
      </c>
      <c r="C54" s="383" t="s">
        <v>970</v>
      </c>
      <c r="D54" s="385">
        <f t="shared" si="27"/>
        <v>0.42735799000000002</v>
      </c>
      <c r="E54" s="386">
        <v>0</v>
      </c>
      <c r="F54" s="386">
        <v>0.42735799000000002</v>
      </c>
      <c r="G54" s="386">
        <f t="shared" si="28"/>
        <v>0.42735799000000002</v>
      </c>
      <c r="H54" s="386">
        <f t="shared" si="29"/>
        <v>0.42735799000000002</v>
      </c>
      <c r="I54" s="386">
        <f t="shared" si="30"/>
        <v>0.41739906999999993</v>
      </c>
      <c r="J54" s="387">
        <v>0</v>
      </c>
      <c r="K54" s="388">
        <v>0</v>
      </c>
      <c r="L54" s="390">
        <v>0.42735799000000002</v>
      </c>
      <c r="M54" s="388">
        <v>0.41739906999999993</v>
      </c>
      <c r="N54" s="387">
        <v>0</v>
      </c>
      <c r="O54" s="388">
        <v>0</v>
      </c>
      <c r="P54" s="387">
        <v>0</v>
      </c>
      <c r="Q54" s="388">
        <v>0</v>
      </c>
      <c r="R54" s="387">
        <f t="shared" si="33"/>
        <v>9.9589200000000933E-3</v>
      </c>
      <c r="S54" s="386">
        <f t="shared" si="32"/>
        <v>9.9589200000000933E-3</v>
      </c>
      <c r="T54" s="386">
        <f t="shared" si="7"/>
        <v>-9.9589200000000933E-3</v>
      </c>
      <c r="U54" s="207">
        <f t="shared" si="8"/>
        <v>-2.330346040798276E-2</v>
      </c>
      <c r="V54" s="369" t="s">
        <v>1094</v>
      </c>
    </row>
    <row r="55" spans="1:22" ht="25.5" customHeight="1" x14ac:dyDescent="0.2">
      <c r="A55" s="383" t="s">
        <v>884</v>
      </c>
      <c r="B55" s="384" t="s">
        <v>971</v>
      </c>
      <c r="C55" s="383" t="s">
        <v>972</v>
      </c>
      <c r="D55" s="385">
        <f t="shared" si="27"/>
        <v>0.42724586000000003</v>
      </c>
      <c r="E55" s="386">
        <v>0</v>
      </c>
      <c r="F55" s="386">
        <v>0.42724586000000003</v>
      </c>
      <c r="G55" s="386">
        <f t="shared" si="28"/>
        <v>0.42724585999999998</v>
      </c>
      <c r="H55" s="386">
        <f t="shared" si="29"/>
        <v>0.42724585999999998</v>
      </c>
      <c r="I55" s="386">
        <f t="shared" si="30"/>
        <v>0.41739996999999995</v>
      </c>
      <c r="J55" s="387">
        <v>0</v>
      </c>
      <c r="K55" s="388">
        <v>0</v>
      </c>
      <c r="L55" s="390">
        <v>0.42724585999999998</v>
      </c>
      <c r="M55" s="388">
        <v>0.41739996999999995</v>
      </c>
      <c r="N55" s="387">
        <v>0</v>
      </c>
      <c r="O55" s="388">
        <v>0</v>
      </c>
      <c r="P55" s="387">
        <v>0</v>
      </c>
      <c r="Q55" s="388">
        <v>0</v>
      </c>
      <c r="R55" s="387">
        <f t="shared" si="33"/>
        <v>9.8458900000000238E-3</v>
      </c>
      <c r="S55" s="386">
        <f t="shared" si="32"/>
        <v>9.8458900000000238E-3</v>
      </c>
      <c r="T55" s="386">
        <f t="shared" si="7"/>
        <v>-9.8458900000000238E-3</v>
      </c>
      <c r="U55" s="207">
        <f t="shared" si="8"/>
        <v>-2.3045021430985954E-2</v>
      </c>
      <c r="V55" s="369" t="s">
        <v>1094</v>
      </c>
    </row>
    <row r="56" spans="1:22" ht="25.5" customHeight="1" x14ac:dyDescent="0.2">
      <c r="A56" s="383" t="s">
        <v>885</v>
      </c>
      <c r="B56" s="384" t="s">
        <v>973</v>
      </c>
      <c r="C56" s="383" t="s">
        <v>974</v>
      </c>
      <c r="D56" s="385">
        <f t="shared" si="27"/>
        <v>0.71558935000000001</v>
      </c>
      <c r="E56" s="386">
        <v>0</v>
      </c>
      <c r="F56" s="386">
        <v>0.71558935000000001</v>
      </c>
      <c r="G56" s="386">
        <f t="shared" si="28"/>
        <v>0.71558935000000001</v>
      </c>
      <c r="H56" s="386">
        <f t="shared" si="29"/>
        <v>0.71558935000000001</v>
      </c>
      <c r="I56" s="386">
        <f t="shared" si="30"/>
        <v>0.68898019999999993</v>
      </c>
      <c r="J56" s="387">
        <v>0</v>
      </c>
      <c r="K56" s="388">
        <v>0</v>
      </c>
      <c r="L56" s="390">
        <v>0.71558935000000001</v>
      </c>
      <c r="M56" s="388">
        <v>0.68898019999999993</v>
      </c>
      <c r="N56" s="387">
        <v>0</v>
      </c>
      <c r="O56" s="388">
        <v>0</v>
      </c>
      <c r="P56" s="387">
        <v>0</v>
      </c>
      <c r="Q56" s="388">
        <v>0</v>
      </c>
      <c r="R56" s="387">
        <f t="shared" si="33"/>
        <v>2.6609150000000081E-2</v>
      </c>
      <c r="S56" s="386">
        <f t="shared" si="32"/>
        <v>2.6609150000000081E-2</v>
      </c>
      <c r="T56" s="386">
        <f t="shared" si="7"/>
        <v>-2.6609150000000081E-2</v>
      </c>
      <c r="U56" s="207">
        <f t="shared" si="8"/>
        <v>-3.718494413031731E-2</v>
      </c>
      <c r="V56" s="369" t="s">
        <v>1094</v>
      </c>
    </row>
    <row r="57" spans="1:22" ht="25.5" customHeight="1" x14ac:dyDescent="0.2">
      <c r="A57" s="383" t="s">
        <v>886</v>
      </c>
      <c r="B57" s="384" t="s">
        <v>975</v>
      </c>
      <c r="C57" s="383" t="s">
        <v>976</v>
      </c>
      <c r="D57" s="385">
        <f t="shared" si="27"/>
        <v>0.71558935000000001</v>
      </c>
      <c r="E57" s="386">
        <v>0</v>
      </c>
      <c r="F57" s="386">
        <v>0.71558935000000001</v>
      </c>
      <c r="G57" s="386">
        <f t="shared" si="28"/>
        <v>0.71558935000000001</v>
      </c>
      <c r="H57" s="386">
        <f t="shared" si="29"/>
        <v>0.71558935000000001</v>
      </c>
      <c r="I57" s="386">
        <f t="shared" si="30"/>
        <v>0.68685207000000004</v>
      </c>
      <c r="J57" s="387">
        <v>0</v>
      </c>
      <c r="K57" s="388">
        <v>0</v>
      </c>
      <c r="L57" s="390">
        <v>0.71558935000000001</v>
      </c>
      <c r="M57" s="388">
        <v>0.68685207000000004</v>
      </c>
      <c r="N57" s="387">
        <v>0</v>
      </c>
      <c r="O57" s="388">
        <v>0</v>
      </c>
      <c r="P57" s="387">
        <v>0</v>
      </c>
      <c r="Q57" s="388">
        <v>0</v>
      </c>
      <c r="R57" s="387">
        <f t="shared" si="33"/>
        <v>2.8737279999999976E-2</v>
      </c>
      <c r="S57" s="386">
        <f t="shared" si="32"/>
        <v>2.8737279999999976E-2</v>
      </c>
      <c r="T57" s="386">
        <f t="shared" si="7"/>
        <v>-2.8737279999999976E-2</v>
      </c>
      <c r="U57" s="207">
        <f t="shared" si="8"/>
        <v>-4.0158898396126179E-2</v>
      </c>
      <c r="V57" s="369" t="s">
        <v>1094</v>
      </c>
    </row>
    <row r="58" spans="1:22" ht="25.5" customHeight="1" x14ac:dyDescent="0.2">
      <c r="A58" s="383" t="s">
        <v>887</v>
      </c>
      <c r="B58" s="384" t="s">
        <v>977</v>
      </c>
      <c r="C58" s="383" t="s">
        <v>978</v>
      </c>
      <c r="D58" s="385">
        <f t="shared" si="27"/>
        <v>0.42757918</v>
      </c>
      <c r="E58" s="386">
        <v>0</v>
      </c>
      <c r="F58" s="386">
        <v>0.42757918</v>
      </c>
      <c r="G58" s="386">
        <f t="shared" si="28"/>
        <v>0.42757918</v>
      </c>
      <c r="H58" s="386">
        <f t="shared" si="29"/>
        <v>0.42757918</v>
      </c>
      <c r="I58" s="386">
        <f t="shared" si="30"/>
        <v>0.42154436500000003</v>
      </c>
      <c r="J58" s="387">
        <v>0</v>
      </c>
      <c r="K58" s="388">
        <v>0</v>
      </c>
      <c r="L58" s="390">
        <v>0.42757918</v>
      </c>
      <c r="M58" s="388">
        <v>0.42154436500000003</v>
      </c>
      <c r="N58" s="387">
        <v>0</v>
      </c>
      <c r="O58" s="388">
        <v>0</v>
      </c>
      <c r="P58" s="387">
        <v>0</v>
      </c>
      <c r="Q58" s="388">
        <v>0</v>
      </c>
      <c r="R58" s="387">
        <f t="shared" si="33"/>
        <v>6.0348149999999712E-3</v>
      </c>
      <c r="S58" s="386">
        <f t="shared" si="32"/>
        <v>6.0348149999999712E-3</v>
      </c>
      <c r="T58" s="386">
        <f t="shared" si="7"/>
        <v>-6.0348149999999712E-3</v>
      </c>
      <c r="U58" s="207">
        <f t="shared" si="8"/>
        <v>-1.4113912188147166E-2</v>
      </c>
      <c r="V58" s="369" t="s">
        <v>1094</v>
      </c>
    </row>
    <row r="59" spans="1:22" ht="25.5" customHeight="1" x14ac:dyDescent="0.2">
      <c r="A59" s="383" t="s">
        <v>888</v>
      </c>
      <c r="B59" s="384" t="s">
        <v>979</v>
      </c>
      <c r="C59" s="383" t="s">
        <v>980</v>
      </c>
      <c r="D59" s="385">
        <f t="shared" si="27"/>
        <v>0.42757918</v>
      </c>
      <c r="E59" s="386">
        <v>0</v>
      </c>
      <c r="F59" s="386">
        <v>0.42757918</v>
      </c>
      <c r="G59" s="386">
        <f t="shared" si="28"/>
        <v>0.42757918</v>
      </c>
      <c r="H59" s="386">
        <f t="shared" si="29"/>
        <v>0.42757918</v>
      </c>
      <c r="I59" s="386">
        <f t="shared" si="30"/>
        <v>0.42154436500000003</v>
      </c>
      <c r="J59" s="387">
        <v>0</v>
      </c>
      <c r="K59" s="388">
        <v>0</v>
      </c>
      <c r="L59" s="390">
        <v>0.42757918</v>
      </c>
      <c r="M59" s="388">
        <v>0.42154436500000003</v>
      </c>
      <c r="N59" s="387">
        <v>0</v>
      </c>
      <c r="O59" s="388">
        <v>0</v>
      </c>
      <c r="P59" s="387">
        <v>0</v>
      </c>
      <c r="Q59" s="388">
        <v>0</v>
      </c>
      <c r="R59" s="387">
        <f t="shared" si="33"/>
        <v>6.0348149999999712E-3</v>
      </c>
      <c r="S59" s="386">
        <f t="shared" si="32"/>
        <v>6.0348149999999712E-3</v>
      </c>
      <c r="T59" s="386">
        <f t="shared" si="7"/>
        <v>-6.0348149999999712E-3</v>
      </c>
      <c r="U59" s="207">
        <f t="shared" si="8"/>
        <v>-1.4113912188147166E-2</v>
      </c>
      <c r="V59" s="369" t="s">
        <v>1094</v>
      </c>
    </row>
    <row r="60" spans="1:22" ht="25.5" customHeight="1" x14ac:dyDescent="0.2">
      <c r="A60" s="383" t="s">
        <v>889</v>
      </c>
      <c r="B60" s="384" t="s">
        <v>981</v>
      </c>
      <c r="C60" s="383" t="s">
        <v>982</v>
      </c>
      <c r="D60" s="385">
        <f t="shared" si="27"/>
        <v>0.59299734999999998</v>
      </c>
      <c r="E60" s="386">
        <v>0</v>
      </c>
      <c r="F60" s="386">
        <v>0.59299734999999998</v>
      </c>
      <c r="G60" s="386">
        <f t="shared" si="28"/>
        <v>0.59299734999999998</v>
      </c>
      <c r="H60" s="386">
        <f t="shared" si="29"/>
        <v>0.59299734999999998</v>
      </c>
      <c r="I60" s="386">
        <f t="shared" si="30"/>
        <v>0.57551026000000005</v>
      </c>
      <c r="J60" s="387">
        <v>0</v>
      </c>
      <c r="K60" s="388">
        <v>0</v>
      </c>
      <c r="L60" s="390">
        <v>0.59299734999999998</v>
      </c>
      <c r="M60" s="388">
        <v>0.57551026000000005</v>
      </c>
      <c r="N60" s="387">
        <v>0</v>
      </c>
      <c r="O60" s="388">
        <v>0</v>
      </c>
      <c r="P60" s="387">
        <v>0</v>
      </c>
      <c r="Q60" s="388">
        <v>0</v>
      </c>
      <c r="R60" s="387">
        <f t="shared" si="33"/>
        <v>1.7487089999999927E-2</v>
      </c>
      <c r="S60" s="386">
        <f t="shared" si="32"/>
        <v>1.7487089999999927E-2</v>
      </c>
      <c r="T60" s="386">
        <f t="shared" si="7"/>
        <v>-1.7487089999999927E-2</v>
      </c>
      <c r="U60" s="207">
        <f t="shared" si="8"/>
        <v>-2.9489322338455522E-2</v>
      </c>
      <c r="V60" s="369" t="s">
        <v>1094</v>
      </c>
    </row>
    <row r="61" spans="1:22" ht="25.5" customHeight="1" x14ac:dyDescent="0.2">
      <c r="A61" s="383" t="s">
        <v>890</v>
      </c>
      <c r="B61" s="384" t="s">
        <v>983</v>
      </c>
      <c r="C61" s="383" t="s">
        <v>984</v>
      </c>
      <c r="D61" s="385">
        <f t="shared" si="27"/>
        <v>0.59250537999999997</v>
      </c>
      <c r="E61" s="386">
        <v>0</v>
      </c>
      <c r="F61" s="386">
        <v>0.59250537999999997</v>
      </c>
      <c r="G61" s="386">
        <f t="shared" ref="G61:G67" si="34">H61</f>
        <v>0.59250537999999997</v>
      </c>
      <c r="H61" s="386">
        <f t="shared" ref="H61:H67" si="35">J61+L61+N61+P61</f>
        <v>0.59250537999999997</v>
      </c>
      <c r="I61" s="386">
        <f t="shared" ref="I61:I67" si="36">K61+M61+O61+Q61</f>
        <v>0.5758103</v>
      </c>
      <c r="J61" s="387">
        <v>0</v>
      </c>
      <c r="K61" s="388">
        <v>0</v>
      </c>
      <c r="L61" s="390">
        <v>0.59250537999999997</v>
      </c>
      <c r="M61" s="388">
        <v>0.5758103</v>
      </c>
      <c r="N61" s="387">
        <v>0</v>
      </c>
      <c r="O61" s="388">
        <v>0</v>
      </c>
      <c r="P61" s="387">
        <v>0</v>
      </c>
      <c r="Q61" s="388">
        <v>0</v>
      </c>
      <c r="R61" s="387">
        <f t="shared" si="33"/>
        <v>1.6695079999999973E-2</v>
      </c>
      <c r="S61" s="386">
        <f t="shared" ref="S61:S67" si="37">G61-I61</f>
        <v>1.6695079999999973E-2</v>
      </c>
      <c r="T61" s="386">
        <f t="shared" si="7"/>
        <v>-1.6695079999999973E-2</v>
      </c>
      <c r="U61" s="207">
        <f t="shared" si="8"/>
        <v>-2.817709435819802E-2</v>
      </c>
      <c r="V61" s="369" t="s">
        <v>1094</v>
      </c>
    </row>
    <row r="62" spans="1:22" ht="25.5" customHeight="1" x14ac:dyDescent="0.2">
      <c r="A62" s="383" t="s">
        <v>924</v>
      </c>
      <c r="B62" s="384" t="s">
        <v>985</v>
      </c>
      <c r="C62" s="383" t="s">
        <v>986</v>
      </c>
      <c r="D62" s="385">
        <f t="shared" si="27"/>
        <v>0.59250537999999997</v>
      </c>
      <c r="E62" s="386">
        <v>0</v>
      </c>
      <c r="F62" s="386">
        <v>0.59250537999999997</v>
      </c>
      <c r="G62" s="386">
        <f t="shared" si="34"/>
        <v>0.59250537999999997</v>
      </c>
      <c r="H62" s="386">
        <f t="shared" si="35"/>
        <v>0.59250537999999997</v>
      </c>
      <c r="I62" s="386">
        <f t="shared" si="36"/>
        <v>0.56865695999999999</v>
      </c>
      <c r="J62" s="387">
        <v>0</v>
      </c>
      <c r="K62" s="388">
        <v>0</v>
      </c>
      <c r="L62" s="390">
        <v>0.59250537999999997</v>
      </c>
      <c r="M62" s="388">
        <v>0.56865695999999999</v>
      </c>
      <c r="N62" s="387">
        <v>0</v>
      </c>
      <c r="O62" s="388">
        <v>0</v>
      </c>
      <c r="P62" s="387">
        <v>0</v>
      </c>
      <c r="Q62" s="388">
        <v>0</v>
      </c>
      <c r="R62" s="387">
        <f t="shared" si="33"/>
        <v>2.3848419999999981E-2</v>
      </c>
      <c r="S62" s="386">
        <f t="shared" si="37"/>
        <v>2.3848419999999981E-2</v>
      </c>
      <c r="T62" s="386">
        <f t="shared" si="7"/>
        <v>-2.3848419999999981E-2</v>
      </c>
      <c r="U62" s="207">
        <f t="shared" si="8"/>
        <v>-4.0250132412299751E-2</v>
      </c>
      <c r="V62" s="369" t="s">
        <v>1094</v>
      </c>
    </row>
    <row r="63" spans="1:22" ht="25.5" customHeight="1" x14ac:dyDescent="0.2">
      <c r="A63" s="383" t="s">
        <v>925</v>
      </c>
      <c r="B63" s="384" t="s">
        <v>987</v>
      </c>
      <c r="C63" s="383" t="s">
        <v>988</v>
      </c>
      <c r="D63" s="385">
        <f t="shared" si="27"/>
        <v>0.59250537999999997</v>
      </c>
      <c r="E63" s="386">
        <v>0</v>
      </c>
      <c r="F63" s="386">
        <v>0.59250537999999997</v>
      </c>
      <c r="G63" s="386">
        <f t="shared" si="34"/>
        <v>0.59250537999999997</v>
      </c>
      <c r="H63" s="386">
        <f t="shared" si="35"/>
        <v>0.59250537999999997</v>
      </c>
      <c r="I63" s="386">
        <f t="shared" si="36"/>
        <v>0.56884712999999998</v>
      </c>
      <c r="J63" s="387">
        <v>0</v>
      </c>
      <c r="K63" s="388">
        <v>0</v>
      </c>
      <c r="L63" s="390">
        <v>0.59250537999999997</v>
      </c>
      <c r="M63" s="388">
        <v>0.56884712999999998</v>
      </c>
      <c r="N63" s="387">
        <v>0</v>
      </c>
      <c r="O63" s="388">
        <v>0</v>
      </c>
      <c r="P63" s="387">
        <v>0</v>
      </c>
      <c r="Q63" s="388">
        <v>0</v>
      </c>
      <c r="R63" s="387">
        <f t="shared" si="33"/>
        <v>2.3658249999999992E-2</v>
      </c>
      <c r="S63" s="386">
        <f t="shared" si="37"/>
        <v>2.3658249999999992E-2</v>
      </c>
      <c r="T63" s="386">
        <f t="shared" si="7"/>
        <v>-2.3658249999999992E-2</v>
      </c>
      <c r="U63" s="207">
        <f t="shared" si="8"/>
        <v>-3.9929173301346217E-2</v>
      </c>
      <c r="V63" s="369" t="s">
        <v>1094</v>
      </c>
    </row>
    <row r="64" spans="1:22" ht="25.5" customHeight="1" x14ac:dyDescent="0.2">
      <c r="A64" s="383" t="s">
        <v>926</v>
      </c>
      <c r="B64" s="384" t="s">
        <v>989</v>
      </c>
      <c r="C64" s="383" t="s">
        <v>990</v>
      </c>
      <c r="D64" s="385">
        <f t="shared" si="27"/>
        <v>0.59250537999999997</v>
      </c>
      <c r="E64" s="386">
        <v>0</v>
      </c>
      <c r="F64" s="386">
        <v>0.59250537999999997</v>
      </c>
      <c r="G64" s="386">
        <f t="shared" si="34"/>
        <v>0.59250537999999997</v>
      </c>
      <c r="H64" s="386">
        <f t="shared" si="35"/>
        <v>0.59250537999999997</v>
      </c>
      <c r="I64" s="386">
        <f t="shared" si="36"/>
        <v>0.57672621000000002</v>
      </c>
      <c r="J64" s="387">
        <v>0</v>
      </c>
      <c r="K64" s="388">
        <v>0</v>
      </c>
      <c r="L64" s="390">
        <v>0.59250537999999997</v>
      </c>
      <c r="M64" s="388">
        <v>0.57672621000000002</v>
      </c>
      <c r="N64" s="387">
        <v>0</v>
      </c>
      <c r="O64" s="388">
        <v>0</v>
      </c>
      <c r="P64" s="387">
        <v>0</v>
      </c>
      <c r="Q64" s="388">
        <v>0</v>
      </c>
      <c r="R64" s="387">
        <f t="shared" si="33"/>
        <v>1.5779169999999954E-2</v>
      </c>
      <c r="S64" s="386">
        <f t="shared" si="37"/>
        <v>1.5779169999999954E-2</v>
      </c>
      <c r="T64" s="386">
        <f t="shared" si="7"/>
        <v>-1.5779169999999954E-2</v>
      </c>
      <c r="U64" s="207">
        <f t="shared" si="8"/>
        <v>-2.6631268732108315E-2</v>
      </c>
      <c r="V64" s="369" t="s">
        <v>1094</v>
      </c>
    </row>
    <row r="65" spans="1:22" ht="25.5" customHeight="1" x14ac:dyDescent="0.2">
      <c r="A65" s="383" t="s">
        <v>927</v>
      </c>
      <c r="B65" s="384" t="s">
        <v>991</v>
      </c>
      <c r="C65" s="383" t="s">
        <v>992</v>
      </c>
      <c r="D65" s="385">
        <f t="shared" si="27"/>
        <v>0.59250537999999997</v>
      </c>
      <c r="E65" s="386">
        <v>0</v>
      </c>
      <c r="F65" s="386">
        <v>0.59250537999999997</v>
      </c>
      <c r="G65" s="386">
        <f t="shared" si="34"/>
        <v>0.59250537999999997</v>
      </c>
      <c r="H65" s="386">
        <f t="shared" si="35"/>
        <v>0.59250537999999997</v>
      </c>
      <c r="I65" s="386">
        <f t="shared" si="36"/>
        <v>0.57660243000000011</v>
      </c>
      <c r="J65" s="387">
        <v>0</v>
      </c>
      <c r="K65" s="388">
        <v>0</v>
      </c>
      <c r="L65" s="390">
        <v>0.59250537999999997</v>
      </c>
      <c r="M65" s="388">
        <v>0.57660243000000011</v>
      </c>
      <c r="N65" s="387">
        <v>0</v>
      </c>
      <c r="O65" s="388">
        <v>0</v>
      </c>
      <c r="P65" s="387">
        <v>0</v>
      </c>
      <c r="Q65" s="388">
        <v>0</v>
      </c>
      <c r="R65" s="387">
        <f t="shared" si="33"/>
        <v>1.590294999999986E-2</v>
      </c>
      <c r="S65" s="386">
        <f t="shared" si="37"/>
        <v>1.590294999999986E-2</v>
      </c>
      <c r="T65" s="386">
        <f t="shared" si="7"/>
        <v>-1.590294999999986E-2</v>
      </c>
      <c r="U65" s="207">
        <f t="shared" si="8"/>
        <v>-2.6840178227579743E-2</v>
      </c>
      <c r="V65" s="369" t="s">
        <v>1094</v>
      </c>
    </row>
    <row r="66" spans="1:22" ht="25.5" customHeight="1" x14ac:dyDescent="0.2">
      <c r="A66" s="383" t="s">
        <v>928</v>
      </c>
      <c r="B66" s="384" t="s">
        <v>993</v>
      </c>
      <c r="C66" s="383" t="s">
        <v>994</v>
      </c>
      <c r="D66" s="385">
        <f t="shared" si="27"/>
        <v>0.39359283</v>
      </c>
      <c r="E66" s="386">
        <v>0</v>
      </c>
      <c r="F66" s="386">
        <v>0.39359283</v>
      </c>
      <c r="G66" s="386">
        <f t="shared" si="34"/>
        <v>0.39359283</v>
      </c>
      <c r="H66" s="386">
        <f t="shared" si="35"/>
        <v>0.39359283</v>
      </c>
      <c r="I66" s="386">
        <f t="shared" si="36"/>
        <v>0.33256911999999994</v>
      </c>
      <c r="J66" s="387">
        <v>0</v>
      </c>
      <c r="K66" s="388">
        <v>0</v>
      </c>
      <c r="L66" s="390">
        <v>0.39359283</v>
      </c>
      <c r="M66" s="388">
        <v>0.33256911999999994</v>
      </c>
      <c r="N66" s="387">
        <v>0</v>
      </c>
      <c r="O66" s="388">
        <v>0</v>
      </c>
      <c r="P66" s="387">
        <v>0</v>
      </c>
      <c r="Q66" s="388">
        <v>0</v>
      </c>
      <c r="R66" s="387">
        <f t="shared" si="33"/>
        <v>6.1023710000000064E-2</v>
      </c>
      <c r="S66" s="386">
        <f t="shared" si="37"/>
        <v>6.1023710000000064E-2</v>
      </c>
      <c r="T66" s="386">
        <f t="shared" si="7"/>
        <v>-6.1023710000000064E-2</v>
      </c>
      <c r="U66" s="207">
        <f t="shared" si="8"/>
        <v>-0.15504273794824988</v>
      </c>
      <c r="V66" s="369" t="s">
        <v>1094</v>
      </c>
    </row>
    <row r="67" spans="1:22" ht="25.5" customHeight="1" x14ac:dyDescent="0.2">
      <c r="A67" s="383" t="s">
        <v>929</v>
      </c>
      <c r="B67" s="384" t="s">
        <v>1085</v>
      </c>
      <c r="C67" s="383" t="s">
        <v>995</v>
      </c>
      <c r="D67" s="385">
        <f t="shared" si="27"/>
        <v>0.62209402000000003</v>
      </c>
      <c r="E67" s="386">
        <v>0</v>
      </c>
      <c r="F67" s="386">
        <v>0.62209402000000003</v>
      </c>
      <c r="G67" s="386">
        <f t="shared" si="34"/>
        <v>0.62209402000000003</v>
      </c>
      <c r="H67" s="386">
        <f t="shared" si="35"/>
        <v>0.62209402000000003</v>
      </c>
      <c r="I67" s="386">
        <f t="shared" si="36"/>
        <v>0.5817018100000001</v>
      </c>
      <c r="J67" s="387">
        <v>0</v>
      </c>
      <c r="K67" s="388">
        <v>0</v>
      </c>
      <c r="L67" s="390">
        <v>0.62209402000000003</v>
      </c>
      <c r="M67" s="388">
        <v>0.5817018100000001</v>
      </c>
      <c r="N67" s="387">
        <v>0</v>
      </c>
      <c r="O67" s="388">
        <v>0</v>
      </c>
      <c r="P67" s="387">
        <v>0</v>
      </c>
      <c r="Q67" s="388">
        <v>0</v>
      </c>
      <c r="R67" s="387">
        <f t="shared" si="33"/>
        <v>4.0392209999999928E-2</v>
      </c>
      <c r="S67" s="386">
        <f t="shared" si="37"/>
        <v>4.0392209999999928E-2</v>
      </c>
      <c r="T67" s="386">
        <f t="shared" si="7"/>
        <v>-4.0392209999999928E-2</v>
      </c>
      <c r="U67" s="207">
        <f t="shared" si="8"/>
        <v>-6.4929429799051794E-2</v>
      </c>
      <c r="V67" s="369" t="s">
        <v>1094</v>
      </c>
    </row>
    <row r="68" spans="1:22" s="398" customFormat="1" ht="23.25" customHeight="1" x14ac:dyDescent="0.2">
      <c r="A68" s="391" t="s">
        <v>111</v>
      </c>
      <c r="B68" s="392" t="s">
        <v>852</v>
      </c>
      <c r="C68" s="391" t="s">
        <v>835</v>
      </c>
      <c r="D68" s="393">
        <f>SUM(D69:D70)</f>
        <v>3.0382328899999997</v>
      </c>
      <c r="E68" s="394">
        <f t="shared" ref="E68:R68" si="38">SUM(E69:E70)</f>
        <v>0</v>
      </c>
      <c r="F68" s="394">
        <f t="shared" si="38"/>
        <v>3.0382328899999997</v>
      </c>
      <c r="G68" s="394">
        <f t="shared" si="38"/>
        <v>3.0382328899999997</v>
      </c>
      <c r="H68" s="394">
        <f t="shared" si="38"/>
        <v>3.0382328899999997</v>
      </c>
      <c r="I68" s="394">
        <f t="shared" si="38"/>
        <v>3.6927747200000001</v>
      </c>
      <c r="J68" s="394">
        <f t="shared" si="38"/>
        <v>0</v>
      </c>
      <c r="K68" s="394">
        <f t="shared" si="38"/>
        <v>0</v>
      </c>
      <c r="L68" s="394">
        <f t="shared" si="38"/>
        <v>3.0382328899999997</v>
      </c>
      <c r="M68" s="394">
        <f t="shared" si="38"/>
        <v>3.6927747200000001</v>
      </c>
      <c r="N68" s="394">
        <f t="shared" si="38"/>
        <v>0</v>
      </c>
      <c r="O68" s="394">
        <f t="shared" si="38"/>
        <v>0</v>
      </c>
      <c r="P68" s="394">
        <f t="shared" si="38"/>
        <v>0</v>
      </c>
      <c r="Q68" s="394">
        <f t="shared" si="38"/>
        <v>0</v>
      </c>
      <c r="R68" s="393">
        <f t="shared" si="38"/>
        <v>-0.65454183000000032</v>
      </c>
      <c r="S68" s="395">
        <f t="shared" si="32"/>
        <v>-0.65454183000000032</v>
      </c>
      <c r="T68" s="395">
        <f t="shared" si="7"/>
        <v>0.65454183000000032</v>
      </c>
      <c r="U68" s="396">
        <f t="shared" si="8"/>
        <v>0.21543504191345925</v>
      </c>
      <c r="V68" s="397" t="s">
        <v>1087</v>
      </c>
    </row>
    <row r="69" spans="1:22" ht="23.25" customHeight="1" x14ac:dyDescent="0.2">
      <c r="A69" s="383" t="s">
        <v>891</v>
      </c>
      <c r="B69" s="206" t="s">
        <v>996</v>
      </c>
      <c r="C69" s="383" t="s">
        <v>997</v>
      </c>
      <c r="D69" s="399">
        <f t="shared" ref="D69:D70" si="39">F69</f>
        <v>1.49382561</v>
      </c>
      <c r="E69" s="386">
        <v>0</v>
      </c>
      <c r="F69" s="386">
        <v>1.49382561</v>
      </c>
      <c r="G69" s="386">
        <f t="shared" ref="G69:G70" si="40">H69</f>
        <v>1.49382561</v>
      </c>
      <c r="H69" s="386">
        <f t="shared" ref="H69:H70" si="41">J69+L69+N69+P69</f>
        <v>1.49382561</v>
      </c>
      <c r="I69" s="386">
        <f t="shared" ref="I69:I70" si="42">K69+M69+O69+Q69</f>
        <v>1.76652111</v>
      </c>
      <c r="J69" s="387">
        <v>0</v>
      </c>
      <c r="K69" s="388">
        <v>0</v>
      </c>
      <c r="L69" s="387">
        <v>1.49382561</v>
      </c>
      <c r="M69" s="388">
        <f>2.119825332/1.2</f>
        <v>1.76652111</v>
      </c>
      <c r="N69" s="400">
        <v>0</v>
      </c>
      <c r="O69" s="388">
        <v>0</v>
      </c>
      <c r="P69" s="387">
        <v>0</v>
      </c>
      <c r="Q69" s="388">
        <v>0</v>
      </c>
      <c r="R69" s="400">
        <f>S69</f>
        <v>-0.27269549999999998</v>
      </c>
      <c r="S69" s="386">
        <f t="shared" si="32"/>
        <v>-0.27269549999999998</v>
      </c>
      <c r="T69" s="386">
        <f t="shared" si="7"/>
        <v>0.27269549999999998</v>
      </c>
      <c r="U69" s="207">
        <f t="shared" si="8"/>
        <v>0.18254841674591452</v>
      </c>
      <c r="V69" s="369" t="s">
        <v>1087</v>
      </c>
    </row>
    <row r="70" spans="1:22" ht="23.25" customHeight="1" x14ac:dyDescent="0.2">
      <c r="A70" s="383" t="s">
        <v>998</v>
      </c>
      <c r="B70" s="206" t="s">
        <v>999</v>
      </c>
      <c r="C70" s="383" t="s">
        <v>1000</v>
      </c>
      <c r="D70" s="399">
        <f t="shared" si="39"/>
        <v>1.5444072799999999</v>
      </c>
      <c r="E70" s="386">
        <v>0</v>
      </c>
      <c r="F70" s="386">
        <v>1.5444072799999999</v>
      </c>
      <c r="G70" s="386">
        <f t="shared" si="40"/>
        <v>1.5444072799999999</v>
      </c>
      <c r="H70" s="386">
        <f t="shared" si="41"/>
        <v>1.5444072799999999</v>
      </c>
      <c r="I70" s="386">
        <f t="shared" si="42"/>
        <v>1.9262536100000003</v>
      </c>
      <c r="J70" s="387">
        <v>0</v>
      </c>
      <c r="K70" s="388">
        <v>0</v>
      </c>
      <c r="L70" s="387">
        <v>1.5444072799999999</v>
      </c>
      <c r="M70" s="388">
        <f>2.311504332/1.2</f>
        <v>1.9262536100000003</v>
      </c>
      <c r="N70" s="400">
        <v>0</v>
      </c>
      <c r="O70" s="388">
        <v>0</v>
      </c>
      <c r="P70" s="387">
        <v>0</v>
      </c>
      <c r="Q70" s="388">
        <v>0</v>
      </c>
      <c r="R70" s="400">
        <f>S70</f>
        <v>-0.38184633000000034</v>
      </c>
      <c r="S70" s="386">
        <f t="shared" si="32"/>
        <v>-0.38184633000000034</v>
      </c>
      <c r="T70" s="386">
        <f t="shared" si="7"/>
        <v>0.38184633000000034</v>
      </c>
      <c r="U70" s="207">
        <f t="shared" si="8"/>
        <v>0.24724458045807732</v>
      </c>
      <c r="V70" s="369" t="s">
        <v>1087</v>
      </c>
    </row>
    <row r="71" spans="1:22" s="398" customFormat="1" ht="16.5" customHeight="1" x14ac:dyDescent="0.2">
      <c r="A71" s="365" t="s">
        <v>119</v>
      </c>
      <c r="B71" s="366" t="s">
        <v>853</v>
      </c>
      <c r="C71" s="365" t="s">
        <v>835</v>
      </c>
      <c r="D71" s="401">
        <f>D72</f>
        <v>12.778346701666665</v>
      </c>
      <c r="E71" s="402">
        <f t="shared" ref="E71:R71" si="43">E72</f>
        <v>0</v>
      </c>
      <c r="F71" s="402">
        <f t="shared" si="43"/>
        <v>12.778346701666665</v>
      </c>
      <c r="G71" s="402">
        <f t="shared" si="43"/>
        <v>40.046546339999999</v>
      </c>
      <c r="H71" s="402">
        <f t="shared" si="43"/>
        <v>40.046546339999999</v>
      </c>
      <c r="I71" s="402">
        <f t="shared" si="43"/>
        <v>6.1152981400000002</v>
      </c>
      <c r="J71" s="402">
        <f t="shared" si="43"/>
        <v>0</v>
      </c>
      <c r="K71" s="402">
        <f t="shared" si="43"/>
        <v>0.77993626999999999</v>
      </c>
      <c r="L71" s="402">
        <f t="shared" si="43"/>
        <v>13.463241460000001</v>
      </c>
      <c r="M71" s="402">
        <f t="shared" si="43"/>
        <v>0.32392667000000003</v>
      </c>
      <c r="N71" s="402">
        <f t="shared" si="43"/>
        <v>14.881702600000001</v>
      </c>
      <c r="O71" s="402">
        <f t="shared" si="43"/>
        <v>5.0114352000000002</v>
      </c>
      <c r="P71" s="402">
        <f t="shared" si="43"/>
        <v>11.701602279999999</v>
      </c>
      <c r="Q71" s="402">
        <f t="shared" si="43"/>
        <v>0</v>
      </c>
      <c r="R71" s="402">
        <f t="shared" si="43"/>
        <v>6.6630485616666668</v>
      </c>
      <c r="S71" s="402">
        <f t="shared" ref="S71:S88" si="44">G71-I71</f>
        <v>33.931248199999999</v>
      </c>
      <c r="T71" s="402">
        <f t="shared" si="7"/>
        <v>-22.229645920000003</v>
      </c>
      <c r="U71" s="208">
        <f t="shared" si="8"/>
        <v>-0.78425435848258296</v>
      </c>
      <c r="V71" s="369" t="s">
        <v>1083</v>
      </c>
    </row>
    <row r="72" spans="1:22" s="398" customFormat="1" ht="15" customHeight="1" x14ac:dyDescent="0.2">
      <c r="A72" s="365" t="s">
        <v>854</v>
      </c>
      <c r="B72" s="366" t="s">
        <v>855</v>
      </c>
      <c r="C72" s="365" t="s">
        <v>835</v>
      </c>
      <c r="D72" s="401">
        <f t="shared" ref="D72:R72" si="45">SUM(D73:D88)</f>
        <v>12.778346701666665</v>
      </c>
      <c r="E72" s="402">
        <f t="shared" si="45"/>
        <v>0</v>
      </c>
      <c r="F72" s="402">
        <f t="shared" si="45"/>
        <v>12.778346701666665</v>
      </c>
      <c r="G72" s="402">
        <f t="shared" si="45"/>
        <v>40.046546339999999</v>
      </c>
      <c r="H72" s="402">
        <f t="shared" si="45"/>
        <v>40.046546339999999</v>
      </c>
      <c r="I72" s="402">
        <f t="shared" si="45"/>
        <v>6.1152981400000002</v>
      </c>
      <c r="J72" s="402">
        <f t="shared" si="45"/>
        <v>0</v>
      </c>
      <c r="K72" s="402">
        <f t="shared" si="45"/>
        <v>0.77993626999999999</v>
      </c>
      <c r="L72" s="402">
        <f t="shared" si="45"/>
        <v>13.463241460000001</v>
      </c>
      <c r="M72" s="402">
        <f t="shared" si="45"/>
        <v>0.32392667000000003</v>
      </c>
      <c r="N72" s="402">
        <f t="shared" si="45"/>
        <v>14.881702600000001</v>
      </c>
      <c r="O72" s="402">
        <f t="shared" si="45"/>
        <v>5.0114352000000002</v>
      </c>
      <c r="P72" s="402">
        <f t="shared" si="45"/>
        <v>11.701602279999999</v>
      </c>
      <c r="Q72" s="402">
        <f t="shared" si="45"/>
        <v>0</v>
      </c>
      <c r="R72" s="402">
        <f t="shared" si="45"/>
        <v>6.6630485616666668</v>
      </c>
      <c r="S72" s="402">
        <f t="shared" si="44"/>
        <v>33.931248199999999</v>
      </c>
      <c r="T72" s="402">
        <f t="shared" si="7"/>
        <v>-22.229645920000003</v>
      </c>
      <c r="U72" s="208">
        <f t="shared" si="8"/>
        <v>-0.78425435848258296</v>
      </c>
      <c r="V72" s="369" t="s">
        <v>1083</v>
      </c>
    </row>
    <row r="73" spans="1:22" ht="30.75" customHeight="1" x14ac:dyDescent="0.2">
      <c r="A73" s="383" t="s">
        <v>892</v>
      </c>
      <c r="B73" s="403" t="s">
        <v>1009</v>
      </c>
      <c r="C73" s="383" t="s">
        <v>1010</v>
      </c>
      <c r="D73" s="399">
        <f t="shared" ref="D73:D88" si="46">F73</f>
        <v>0.12687500000000002</v>
      </c>
      <c r="E73" s="386">
        <v>0</v>
      </c>
      <c r="F73" s="386">
        <v>0.12687500000000002</v>
      </c>
      <c r="G73" s="386">
        <f t="shared" ref="G73:G88" si="47">H73</f>
        <v>1.1446492800000001</v>
      </c>
      <c r="H73" s="386">
        <f t="shared" ref="H73:H88" si="48">J73+L73+N73+P73</f>
        <v>1.1446492800000001</v>
      </c>
      <c r="I73" s="386">
        <f t="shared" ref="I73:I88" si="49">K73+M73+O73+Q73</f>
        <v>0</v>
      </c>
      <c r="J73" s="387">
        <v>0</v>
      </c>
      <c r="K73" s="388">
        <v>0</v>
      </c>
      <c r="L73" s="387">
        <v>1.1446492800000001</v>
      </c>
      <c r="M73" s="388">
        <v>0</v>
      </c>
      <c r="N73" s="400">
        <v>0</v>
      </c>
      <c r="O73" s="388">
        <v>0</v>
      </c>
      <c r="P73" s="387"/>
      <c r="Q73" s="388">
        <v>0</v>
      </c>
      <c r="R73" s="404">
        <f t="shared" ref="R73:R85" si="50">F73</f>
        <v>0.12687500000000002</v>
      </c>
      <c r="S73" s="386">
        <f t="shared" si="44"/>
        <v>1.1446492800000001</v>
      </c>
      <c r="T73" s="386">
        <f t="shared" si="7"/>
        <v>-1.1446492800000001</v>
      </c>
      <c r="U73" s="207">
        <f t="shared" si="8"/>
        <v>-1</v>
      </c>
      <c r="V73" s="369" t="s">
        <v>1095</v>
      </c>
    </row>
    <row r="74" spans="1:22" ht="30.75" customHeight="1" x14ac:dyDescent="0.2">
      <c r="A74" s="383" t="s">
        <v>893</v>
      </c>
      <c r="B74" s="403" t="s">
        <v>1011</v>
      </c>
      <c r="C74" s="383" t="s">
        <v>1012</v>
      </c>
      <c r="D74" s="399">
        <f t="shared" si="46"/>
        <v>0.25924166666666665</v>
      </c>
      <c r="E74" s="386">
        <v>0</v>
      </c>
      <c r="F74" s="386">
        <v>0.25924166666666665</v>
      </c>
      <c r="G74" s="386">
        <f t="shared" si="47"/>
        <v>2.3281690500000001</v>
      </c>
      <c r="H74" s="386">
        <f t="shared" si="48"/>
        <v>2.3281690500000001</v>
      </c>
      <c r="I74" s="386">
        <f t="shared" si="49"/>
        <v>0</v>
      </c>
      <c r="J74" s="387">
        <v>0</v>
      </c>
      <c r="K74" s="388">
        <v>0</v>
      </c>
      <c r="L74" s="387">
        <v>2.3281690500000001</v>
      </c>
      <c r="M74" s="388">
        <v>0</v>
      </c>
      <c r="N74" s="400">
        <v>0</v>
      </c>
      <c r="O74" s="388">
        <v>0</v>
      </c>
      <c r="P74" s="387"/>
      <c r="Q74" s="388">
        <v>0</v>
      </c>
      <c r="R74" s="404">
        <f t="shared" si="50"/>
        <v>0.25924166666666665</v>
      </c>
      <c r="S74" s="386">
        <f t="shared" si="44"/>
        <v>2.3281690500000001</v>
      </c>
      <c r="T74" s="386">
        <f t="shared" si="7"/>
        <v>-2.3281690500000001</v>
      </c>
      <c r="U74" s="207">
        <f t="shared" si="8"/>
        <v>-1</v>
      </c>
      <c r="V74" s="369" t="s">
        <v>1095</v>
      </c>
    </row>
    <row r="75" spans="1:22" ht="30.75" customHeight="1" x14ac:dyDescent="0.2">
      <c r="A75" s="383" t="s">
        <v>894</v>
      </c>
      <c r="B75" s="403" t="s">
        <v>1013</v>
      </c>
      <c r="C75" s="383" t="s">
        <v>1014</v>
      </c>
      <c r="D75" s="399">
        <f t="shared" si="46"/>
        <v>0.11928333333333332</v>
      </c>
      <c r="E75" s="386">
        <v>0</v>
      </c>
      <c r="F75" s="386">
        <v>0.11928333333333332</v>
      </c>
      <c r="G75" s="386">
        <f t="shared" si="47"/>
        <v>1.1282812799999999</v>
      </c>
      <c r="H75" s="386">
        <f t="shared" si="48"/>
        <v>1.1282812799999999</v>
      </c>
      <c r="I75" s="386">
        <f t="shared" si="49"/>
        <v>0</v>
      </c>
      <c r="J75" s="387">
        <v>0</v>
      </c>
      <c r="K75" s="388">
        <v>0</v>
      </c>
      <c r="L75" s="387">
        <v>1.1282812799999999</v>
      </c>
      <c r="M75" s="388">
        <v>0</v>
      </c>
      <c r="N75" s="400">
        <v>0</v>
      </c>
      <c r="O75" s="388">
        <v>0</v>
      </c>
      <c r="P75" s="387"/>
      <c r="Q75" s="388">
        <v>0</v>
      </c>
      <c r="R75" s="404">
        <f t="shared" si="50"/>
        <v>0.11928333333333332</v>
      </c>
      <c r="S75" s="386">
        <f t="shared" si="44"/>
        <v>1.1282812799999999</v>
      </c>
      <c r="T75" s="386">
        <f t="shared" si="7"/>
        <v>-1.1282812799999999</v>
      </c>
      <c r="U75" s="207">
        <f t="shared" si="8"/>
        <v>-1</v>
      </c>
      <c r="V75" s="369" t="s">
        <v>1095</v>
      </c>
    </row>
    <row r="76" spans="1:22" ht="30.75" customHeight="1" x14ac:dyDescent="0.2">
      <c r="A76" s="383" t="s">
        <v>895</v>
      </c>
      <c r="B76" s="403" t="s">
        <v>1015</v>
      </c>
      <c r="C76" s="383" t="s">
        <v>1016</v>
      </c>
      <c r="D76" s="399">
        <f t="shared" si="46"/>
        <v>0.13170833333333334</v>
      </c>
      <c r="E76" s="386">
        <v>0</v>
      </c>
      <c r="F76" s="386">
        <v>0.13170833333333334</v>
      </c>
      <c r="G76" s="386">
        <f t="shared" si="47"/>
        <v>1.2540697599999999</v>
      </c>
      <c r="H76" s="386">
        <f t="shared" si="48"/>
        <v>1.2540697599999999</v>
      </c>
      <c r="I76" s="386">
        <f t="shared" si="49"/>
        <v>0</v>
      </c>
      <c r="J76" s="387">
        <v>0</v>
      </c>
      <c r="K76" s="388">
        <v>0</v>
      </c>
      <c r="L76" s="387">
        <v>1.2540697599999999</v>
      </c>
      <c r="M76" s="388">
        <v>0</v>
      </c>
      <c r="N76" s="400">
        <v>0</v>
      </c>
      <c r="O76" s="388">
        <v>0</v>
      </c>
      <c r="P76" s="387"/>
      <c r="Q76" s="388">
        <v>0</v>
      </c>
      <c r="R76" s="404">
        <f t="shared" si="50"/>
        <v>0.13170833333333334</v>
      </c>
      <c r="S76" s="386">
        <f t="shared" si="44"/>
        <v>1.2540697599999999</v>
      </c>
      <c r="T76" s="386">
        <f t="shared" si="7"/>
        <v>-1.2540697599999999</v>
      </c>
      <c r="U76" s="207">
        <f t="shared" si="8"/>
        <v>-1</v>
      </c>
      <c r="V76" s="369" t="s">
        <v>1095</v>
      </c>
    </row>
    <row r="77" spans="1:22" ht="30.75" customHeight="1" x14ac:dyDescent="0.2">
      <c r="A77" s="383" t="s">
        <v>896</v>
      </c>
      <c r="B77" s="403" t="s">
        <v>1017</v>
      </c>
      <c r="C77" s="383" t="s">
        <v>1018</v>
      </c>
      <c r="D77" s="399">
        <f t="shared" si="46"/>
        <v>7.3233333333333331E-2</v>
      </c>
      <c r="E77" s="386">
        <v>0</v>
      </c>
      <c r="F77" s="386">
        <v>7.3233333333333331E-2</v>
      </c>
      <c r="G77" s="386">
        <f t="shared" si="47"/>
        <v>0.69559815000000003</v>
      </c>
      <c r="H77" s="386">
        <f t="shared" si="48"/>
        <v>0.69559815000000003</v>
      </c>
      <c r="I77" s="386">
        <f t="shared" si="49"/>
        <v>0</v>
      </c>
      <c r="J77" s="387">
        <v>0</v>
      </c>
      <c r="K77" s="388">
        <v>0</v>
      </c>
      <c r="L77" s="387">
        <v>0.69559815000000003</v>
      </c>
      <c r="M77" s="388">
        <v>0</v>
      </c>
      <c r="N77" s="400">
        <v>0</v>
      </c>
      <c r="O77" s="388">
        <v>0</v>
      </c>
      <c r="P77" s="387"/>
      <c r="Q77" s="388">
        <v>0</v>
      </c>
      <c r="R77" s="404">
        <f t="shared" si="50"/>
        <v>7.3233333333333331E-2</v>
      </c>
      <c r="S77" s="386">
        <f t="shared" si="44"/>
        <v>0.69559815000000003</v>
      </c>
      <c r="T77" s="386">
        <f t="shared" si="7"/>
        <v>-0.69559815000000003</v>
      </c>
      <c r="U77" s="207">
        <f t="shared" si="8"/>
        <v>-1</v>
      </c>
      <c r="V77" s="369" t="s">
        <v>1095</v>
      </c>
    </row>
    <row r="78" spans="1:22" ht="30.75" customHeight="1" x14ac:dyDescent="0.2">
      <c r="A78" s="383" t="s">
        <v>897</v>
      </c>
      <c r="B78" s="405" t="s">
        <v>1019</v>
      </c>
      <c r="C78" s="406" t="s">
        <v>1020</v>
      </c>
      <c r="D78" s="399">
        <f t="shared" si="46"/>
        <v>0.17056440833333336</v>
      </c>
      <c r="E78" s="386">
        <v>0</v>
      </c>
      <c r="F78" s="386">
        <v>0.17056440833333336</v>
      </c>
      <c r="G78" s="386">
        <f t="shared" si="47"/>
        <v>1.6547423699999999</v>
      </c>
      <c r="H78" s="386">
        <f t="shared" si="48"/>
        <v>1.6547423699999999</v>
      </c>
      <c r="I78" s="386">
        <f t="shared" si="49"/>
        <v>0</v>
      </c>
      <c r="J78" s="387">
        <v>0</v>
      </c>
      <c r="K78" s="388">
        <v>0</v>
      </c>
      <c r="L78" s="387">
        <v>0</v>
      </c>
      <c r="M78" s="388">
        <v>0</v>
      </c>
      <c r="N78" s="400">
        <v>0</v>
      </c>
      <c r="O78" s="388">
        <v>0</v>
      </c>
      <c r="P78" s="387">
        <v>1.6547423699999999</v>
      </c>
      <c r="Q78" s="388">
        <v>0</v>
      </c>
      <c r="R78" s="404">
        <f t="shared" si="50"/>
        <v>0.17056440833333336</v>
      </c>
      <c r="S78" s="386">
        <f t="shared" si="44"/>
        <v>1.6547423699999999</v>
      </c>
      <c r="T78" s="386">
        <f t="shared" si="7"/>
        <v>0</v>
      </c>
      <c r="U78" s="207" t="e">
        <f t="shared" si="8"/>
        <v>#DIV/0!</v>
      </c>
      <c r="V78" s="369"/>
    </row>
    <row r="79" spans="1:22" ht="30.75" customHeight="1" x14ac:dyDescent="0.2">
      <c r="A79" s="383" t="s">
        <v>898</v>
      </c>
      <c r="B79" s="405" t="s">
        <v>1021</v>
      </c>
      <c r="C79" s="383" t="s">
        <v>1022</v>
      </c>
      <c r="D79" s="399">
        <f t="shared" si="46"/>
        <v>0.36385000000000001</v>
      </c>
      <c r="E79" s="386">
        <v>0</v>
      </c>
      <c r="F79" s="386">
        <v>0.36385000000000001</v>
      </c>
      <c r="G79" s="386">
        <f t="shared" si="47"/>
        <v>3.3955908799999999</v>
      </c>
      <c r="H79" s="386">
        <f t="shared" si="48"/>
        <v>3.3955908799999999</v>
      </c>
      <c r="I79" s="386">
        <f t="shared" si="49"/>
        <v>0</v>
      </c>
      <c r="J79" s="387">
        <v>0</v>
      </c>
      <c r="K79" s="388">
        <v>0</v>
      </c>
      <c r="L79" s="387">
        <v>0</v>
      </c>
      <c r="M79" s="388">
        <v>0</v>
      </c>
      <c r="N79" s="400">
        <v>3.3955908799999999</v>
      </c>
      <c r="O79" s="388">
        <v>0</v>
      </c>
      <c r="P79" s="387"/>
      <c r="Q79" s="388">
        <v>0</v>
      </c>
      <c r="R79" s="404">
        <f t="shared" si="50"/>
        <v>0.36385000000000001</v>
      </c>
      <c r="S79" s="386">
        <f t="shared" si="44"/>
        <v>3.3955908799999999</v>
      </c>
      <c r="T79" s="386">
        <f t="shared" si="7"/>
        <v>-3.3955908799999999</v>
      </c>
      <c r="U79" s="207">
        <f t="shared" si="8"/>
        <v>-1</v>
      </c>
      <c r="V79" s="369"/>
    </row>
    <row r="80" spans="1:22" ht="30.75" customHeight="1" x14ac:dyDescent="0.2">
      <c r="A80" s="383" t="s">
        <v>899</v>
      </c>
      <c r="B80" s="405" t="s">
        <v>1023</v>
      </c>
      <c r="C80" s="383" t="s">
        <v>1024</v>
      </c>
      <c r="D80" s="399">
        <f t="shared" si="46"/>
        <v>0.41202499999999997</v>
      </c>
      <c r="E80" s="386">
        <v>0</v>
      </c>
      <c r="F80" s="386">
        <v>0.41202499999999997</v>
      </c>
      <c r="G80" s="386">
        <f t="shared" si="47"/>
        <v>4.07435525</v>
      </c>
      <c r="H80" s="386">
        <f t="shared" si="48"/>
        <v>4.07435525</v>
      </c>
      <c r="I80" s="386">
        <f t="shared" si="49"/>
        <v>0</v>
      </c>
      <c r="J80" s="387">
        <v>0</v>
      </c>
      <c r="K80" s="388">
        <v>0</v>
      </c>
      <c r="L80" s="387">
        <v>0</v>
      </c>
      <c r="M80" s="388">
        <v>0</v>
      </c>
      <c r="N80" s="400">
        <v>4.07435525</v>
      </c>
      <c r="O80" s="388">
        <v>0</v>
      </c>
      <c r="P80" s="387"/>
      <c r="Q80" s="388">
        <v>0</v>
      </c>
      <c r="R80" s="404">
        <f t="shared" si="50"/>
        <v>0.41202499999999997</v>
      </c>
      <c r="S80" s="386">
        <f t="shared" si="44"/>
        <v>4.07435525</v>
      </c>
      <c r="T80" s="386">
        <f t="shared" si="7"/>
        <v>-4.07435525</v>
      </c>
      <c r="U80" s="207">
        <f t="shared" si="8"/>
        <v>-1</v>
      </c>
      <c r="V80" s="369"/>
    </row>
    <row r="81" spans="1:22" ht="30.75" customHeight="1" x14ac:dyDescent="0.2">
      <c r="A81" s="383" t="s">
        <v>1001</v>
      </c>
      <c r="B81" s="405" t="s">
        <v>1025</v>
      </c>
      <c r="C81" s="383" t="s">
        <v>1026</v>
      </c>
      <c r="D81" s="399">
        <f t="shared" si="46"/>
        <v>0.19867500000000002</v>
      </c>
      <c r="E81" s="386">
        <v>0</v>
      </c>
      <c r="F81" s="386">
        <v>0.19867500000000002</v>
      </c>
      <c r="G81" s="386">
        <f t="shared" si="47"/>
        <v>1.8504248999999999</v>
      </c>
      <c r="H81" s="386">
        <f t="shared" si="48"/>
        <v>1.8504248999999999</v>
      </c>
      <c r="I81" s="386">
        <f t="shared" si="49"/>
        <v>0</v>
      </c>
      <c r="J81" s="387">
        <v>0</v>
      </c>
      <c r="K81" s="388">
        <v>0</v>
      </c>
      <c r="L81" s="387">
        <v>0</v>
      </c>
      <c r="M81" s="388">
        <v>0</v>
      </c>
      <c r="N81" s="400">
        <v>1.8504248999999999</v>
      </c>
      <c r="O81" s="388">
        <v>0</v>
      </c>
      <c r="P81" s="387"/>
      <c r="Q81" s="388">
        <v>0</v>
      </c>
      <c r="R81" s="404">
        <f t="shared" si="50"/>
        <v>0.19867500000000002</v>
      </c>
      <c r="S81" s="386">
        <f t="shared" si="44"/>
        <v>1.8504248999999999</v>
      </c>
      <c r="T81" s="386">
        <f t="shared" si="7"/>
        <v>-1.8504248999999999</v>
      </c>
      <c r="U81" s="207">
        <f t="shared" si="8"/>
        <v>-1</v>
      </c>
      <c r="V81" s="369"/>
    </row>
    <row r="82" spans="1:22" ht="30.75" customHeight="1" x14ac:dyDescent="0.2">
      <c r="A82" s="383" t="s">
        <v>1002</v>
      </c>
      <c r="B82" s="405" t="s">
        <v>1027</v>
      </c>
      <c r="C82" s="383" t="s">
        <v>1028</v>
      </c>
      <c r="D82" s="399">
        <f t="shared" si="46"/>
        <v>0.33100000000000002</v>
      </c>
      <c r="E82" s="386">
        <v>0</v>
      </c>
      <c r="F82" s="386">
        <v>0.33100000000000002</v>
      </c>
      <c r="G82" s="386">
        <f t="shared" si="47"/>
        <v>2.9628815500000001</v>
      </c>
      <c r="H82" s="386">
        <f t="shared" si="48"/>
        <v>2.9628815500000001</v>
      </c>
      <c r="I82" s="386">
        <f t="shared" si="49"/>
        <v>0</v>
      </c>
      <c r="J82" s="387">
        <v>0</v>
      </c>
      <c r="K82" s="388">
        <v>0</v>
      </c>
      <c r="L82" s="387">
        <v>0</v>
      </c>
      <c r="M82" s="388">
        <v>0</v>
      </c>
      <c r="N82" s="400">
        <v>2.9628815500000001</v>
      </c>
      <c r="O82" s="388">
        <v>0</v>
      </c>
      <c r="P82" s="387"/>
      <c r="Q82" s="388">
        <v>0</v>
      </c>
      <c r="R82" s="404">
        <f t="shared" si="50"/>
        <v>0.33100000000000002</v>
      </c>
      <c r="S82" s="386">
        <f t="shared" si="44"/>
        <v>2.9628815500000001</v>
      </c>
      <c r="T82" s="386">
        <f t="shared" si="7"/>
        <v>-2.9628815500000001</v>
      </c>
      <c r="U82" s="207">
        <f t="shared" si="8"/>
        <v>-1</v>
      </c>
      <c r="V82" s="369"/>
    </row>
    <row r="83" spans="1:22" ht="30.75" customHeight="1" x14ac:dyDescent="0.2">
      <c r="A83" s="383" t="s">
        <v>1003</v>
      </c>
      <c r="B83" s="405" t="s">
        <v>1029</v>
      </c>
      <c r="C83" s="383" t="s">
        <v>1030</v>
      </c>
      <c r="D83" s="399">
        <f t="shared" si="46"/>
        <v>0.4351666666666667</v>
      </c>
      <c r="E83" s="386">
        <v>0</v>
      </c>
      <c r="F83" s="386">
        <v>0.4351666666666667</v>
      </c>
      <c r="G83" s="386">
        <f t="shared" si="47"/>
        <v>3.9090594400000001</v>
      </c>
      <c r="H83" s="386">
        <f t="shared" si="48"/>
        <v>3.9090594400000001</v>
      </c>
      <c r="I83" s="386">
        <f t="shared" si="49"/>
        <v>0</v>
      </c>
      <c r="J83" s="387">
        <v>0</v>
      </c>
      <c r="K83" s="388">
        <v>0</v>
      </c>
      <c r="L83" s="387">
        <v>0</v>
      </c>
      <c r="M83" s="388">
        <v>0</v>
      </c>
      <c r="N83" s="400">
        <v>0</v>
      </c>
      <c r="O83" s="388">
        <v>0</v>
      </c>
      <c r="P83" s="387">
        <v>3.9090594400000001</v>
      </c>
      <c r="Q83" s="388">
        <v>0</v>
      </c>
      <c r="R83" s="404">
        <f t="shared" si="50"/>
        <v>0.4351666666666667</v>
      </c>
      <c r="S83" s="386">
        <f t="shared" si="44"/>
        <v>3.9090594400000001</v>
      </c>
      <c r="T83" s="386">
        <f t="shared" si="7"/>
        <v>0</v>
      </c>
      <c r="U83" s="207" t="e">
        <f t="shared" si="8"/>
        <v>#DIV/0!</v>
      </c>
      <c r="V83" s="369"/>
    </row>
    <row r="84" spans="1:22" ht="30.75" customHeight="1" x14ac:dyDescent="0.2">
      <c r="A84" s="383" t="s">
        <v>1004</v>
      </c>
      <c r="B84" s="405" t="s">
        <v>1031</v>
      </c>
      <c r="C84" s="383" t="s">
        <v>1032</v>
      </c>
      <c r="D84" s="399">
        <f t="shared" si="46"/>
        <v>0.20463333333333333</v>
      </c>
      <c r="E84" s="386">
        <v>0</v>
      </c>
      <c r="F84" s="386">
        <v>0.20463333333333333</v>
      </c>
      <c r="G84" s="386">
        <f t="shared" si="47"/>
        <v>1.9456302700000001</v>
      </c>
      <c r="H84" s="386">
        <f t="shared" si="48"/>
        <v>1.9456302700000001</v>
      </c>
      <c r="I84" s="386">
        <f t="shared" si="49"/>
        <v>0</v>
      </c>
      <c r="J84" s="387">
        <v>0</v>
      </c>
      <c r="K84" s="388">
        <v>0</v>
      </c>
      <c r="L84" s="387">
        <v>0</v>
      </c>
      <c r="M84" s="388">
        <v>0</v>
      </c>
      <c r="N84" s="400">
        <v>0</v>
      </c>
      <c r="O84" s="388">
        <v>0</v>
      </c>
      <c r="P84" s="387">
        <v>1.9456302700000001</v>
      </c>
      <c r="Q84" s="388">
        <v>0</v>
      </c>
      <c r="R84" s="404">
        <f t="shared" si="50"/>
        <v>0.20463333333333333</v>
      </c>
      <c r="S84" s="386">
        <f t="shared" si="44"/>
        <v>1.9456302700000001</v>
      </c>
      <c r="T84" s="386">
        <f t="shared" si="7"/>
        <v>0</v>
      </c>
      <c r="U84" s="207" t="e">
        <f t="shared" si="8"/>
        <v>#DIV/0!</v>
      </c>
      <c r="V84" s="369"/>
    </row>
    <row r="85" spans="1:22" ht="30.75" customHeight="1" x14ac:dyDescent="0.2">
      <c r="A85" s="383" t="s">
        <v>1005</v>
      </c>
      <c r="B85" s="405" t="s">
        <v>1033</v>
      </c>
      <c r="C85" s="383" t="s">
        <v>1034</v>
      </c>
      <c r="D85" s="399">
        <f t="shared" si="46"/>
        <v>0.44116666666666665</v>
      </c>
      <c r="E85" s="386">
        <v>0</v>
      </c>
      <c r="F85" s="386">
        <v>0.44116666666666665</v>
      </c>
      <c r="G85" s="386">
        <f t="shared" si="47"/>
        <v>4.1921701999999996</v>
      </c>
      <c r="H85" s="386">
        <f t="shared" si="48"/>
        <v>4.1921701999999996</v>
      </c>
      <c r="I85" s="386">
        <f t="shared" si="49"/>
        <v>0</v>
      </c>
      <c r="J85" s="387">
        <v>0</v>
      </c>
      <c r="K85" s="388">
        <v>0</v>
      </c>
      <c r="L85" s="387">
        <v>0</v>
      </c>
      <c r="M85" s="388">
        <v>0</v>
      </c>
      <c r="N85" s="400">
        <v>0</v>
      </c>
      <c r="O85" s="388">
        <v>0</v>
      </c>
      <c r="P85" s="387">
        <v>4.1921701999999996</v>
      </c>
      <c r="Q85" s="388">
        <v>0</v>
      </c>
      <c r="R85" s="404">
        <f t="shared" si="50"/>
        <v>0.44116666666666665</v>
      </c>
      <c r="S85" s="386">
        <f t="shared" si="44"/>
        <v>4.1921701999999996</v>
      </c>
      <c r="T85" s="386">
        <f t="shared" ref="T85:T119" si="51">(K85+M85+O85)-(J85+L85+N85)</f>
        <v>0</v>
      </c>
      <c r="U85" s="207" t="e">
        <f t="shared" ref="U85:U119" si="52">T85/(J85+L85+N85)</f>
        <v>#DIV/0!</v>
      </c>
      <c r="V85" s="369"/>
    </row>
    <row r="86" spans="1:22" ht="30.75" customHeight="1" x14ac:dyDescent="0.2">
      <c r="A86" s="383" t="s">
        <v>1006</v>
      </c>
      <c r="B86" s="405" t="s">
        <v>1035</v>
      </c>
      <c r="C86" s="383" t="s">
        <v>1036</v>
      </c>
      <c r="D86" s="399">
        <f t="shared" si="46"/>
        <v>5.0744080699999996</v>
      </c>
      <c r="E86" s="386">
        <v>0</v>
      </c>
      <c r="F86" s="386">
        <v>5.0744080699999996</v>
      </c>
      <c r="G86" s="386">
        <f t="shared" si="47"/>
        <v>5.0744080699999996</v>
      </c>
      <c r="H86" s="386">
        <f t="shared" si="48"/>
        <v>5.0744080699999996</v>
      </c>
      <c r="I86" s="386">
        <f t="shared" si="49"/>
        <v>5.0114352000000002</v>
      </c>
      <c r="J86" s="387">
        <v>0</v>
      </c>
      <c r="K86" s="388">
        <v>0</v>
      </c>
      <c r="L86" s="387">
        <v>5.0744080699999996</v>
      </c>
      <c r="M86" s="388">
        <v>0</v>
      </c>
      <c r="N86" s="400">
        <v>0</v>
      </c>
      <c r="O86" s="388">
        <v>5.0114352000000002</v>
      </c>
      <c r="P86" s="387">
        <v>0</v>
      </c>
      <c r="Q86" s="388">
        <v>0</v>
      </c>
      <c r="R86" s="400">
        <f t="shared" ref="R86:R88" si="53">S86</f>
        <v>6.2972869999999403E-2</v>
      </c>
      <c r="S86" s="386">
        <f t="shared" si="44"/>
        <v>6.2972869999999403E-2</v>
      </c>
      <c r="T86" s="386">
        <f t="shared" si="51"/>
        <v>-6.2972869999999403E-2</v>
      </c>
      <c r="U86" s="207">
        <f t="shared" si="52"/>
        <v>-1.2409894736746982E-2</v>
      </c>
      <c r="V86" s="369" t="s">
        <v>1102</v>
      </c>
    </row>
    <row r="87" spans="1:22" ht="30.75" customHeight="1" x14ac:dyDescent="0.2">
      <c r="A87" s="383" t="s">
        <v>1007</v>
      </c>
      <c r="B87" s="405" t="s">
        <v>1037</v>
      </c>
      <c r="C87" s="383" t="s">
        <v>1038</v>
      </c>
      <c r="D87" s="399">
        <f t="shared" si="46"/>
        <v>1.8380658700000001</v>
      </c>
      <c r="E87" s="386">
        <v>0</v>
      </c>
      <c r="F87" s="386">
        <v>1.8380658700000001</v>
      </c>
      <c r="G87" s="386">
        <f t="shared" si="47"/>
        <v>1.8380658700000001</v>
      </c>
      <c r="H87" s="386">
        <f t="shared" si="48"/>
        <v>1.8380658700000001</v>
      </c>
      <c r="I87" s="386">
        <f t="shared" si="49"/>
        <v>0</v>
      </c>
      <c r="J87" s="387">
        <v>0</v>
      </c>
      <c r="K87" s="388">
        <v>0</v>
      </c>
      <c r="L87" s="387">
        <v>1.8380658700000001</v>
      </c>
      <c r="M87" s="388">
        <v>0</v>
      </c>
      <c r="N87" s="400">
        <v>0</v>
      </c>
      <c r="O87" s="388">
        <v>0</v>
      </c>
      <c r="P87" s="387">
        <v>0</v>
      </c>
      <c r="Q87" s="388">
        <v>0</v>
      </c>
      <c r="R87" s="400">
        <f t="shared" si="53"/>
        <v>1.8380658700000001</v>
      </c>
      <c r="S87" s="386">
        <f t="shared" si="44"/>
        <v>1.8380658700000001</v>
      </c>
      <c r="T87" s="386">
        <f t="shared" si="51"/>
        <v>-1.8380658700000001</v>
      </c>
      <c r="U87" s="207">
        <f t="shared" si="52"/>
        <v>-1</v>
      </c>
      <c r="V87" s="369" t="s">
        <v>1093</v>
      </c>
    </row>
    <row r="88" spans="1:22" ht="30.75" customHeight="1" x14ac:dyDescent="0.2">
      <c r="A88" s="383" t="s">
        <v>1008</v>
      </c>
      <c r="B88" s="405" t="s">
        <v>1039</v>
      </c>
      <c r="C88" s="406" t="s">
        <v>1040</v>
      </c>
      <c r="D88" s="399">
        <f t="shared" si="46"/>
        <v>2.59845002</v>
      </c>
      <c r="E88" s="386">
        <v>0</v>
      </c>
      <c r="F88" s="386">
        <v>2.59845002</v>
      </c>
      <c r="G88" s="386">
        <f t="shared" si="47"/>
        <v>2.59845002</v>
      </c>
      <c r="H88" s="386">
        <f t="shared" si="48"/>
        <v>2.59845002</v>
      </c>
      <c r="I88" s="386">
        <f t="shared" si="49"/>
        <v>1.10386294</v>
      </c>
      <c r="J88" s="387">
        <v>0</v>
      </c>
      <c r="K88" s="388">
        <f>0.935923524/1.2</f>
        <v>0.77993626999999999</v>
      </c>
      <c r="L88" s="387">
        <v>0</v>
      </c>
      <c r="M88" s="388">
        <f>0.388712004/1.2</f>
        <v>0.32392667000000003</v>
      </c>
      <c r="N88" s="400">
        <v>2.59845002</v>
      </c>
      <c r="O88" s="388">
        <v>0</v>
      </c>
      <c r="P88" s="387">
        <v>0</v>
      </c>
      <c r="Q88" s="388">
        <v>0</v>
      </c>
      <c r="R88" s="400">
        <f t="shared" si="53"/>
        <v>1.4945870800000001</v>
      </c>
      <c r="S88" s="386">
        <f t="shared" si="44"/>
        <v>1.4945870800000001</v>
      </c>
      <c r="T88" s="386">
        <f t="shared" si="51"/>
        <v>-1.4945870800000001</v>
      </c>
      <c r="U88" s="207">
        <f t="shared" si="52"/>
        <v>-0.57518407839147123</v>
      </c>
      <c r="V88" s="369" t="s">
        <v>1083</v>
      </c>
    </row>
    <row r="89" spans="1:22" s="412" customFormat="1" ht="14.25" customHeight="1" x14ac:dyDescent="0.2">
      <c r="A89" s="407" t="s">
        <v>120</v>
      </c>
      <c r="B89" s="408" t="s">
        <v>856</v>
      </c>
      <c r="C89" s="409" t="s">
        <v>835</v>
      </c>
      <c r="D89" s="401">
        <f>D90+D94</f>
        <v>50.680147409999996</v>
      </c>
      <c r="E89" s="401">
        <f t="shared" ref="E89:S89" si="54">E90+E94</f>
        <v>0</v>
      </c>
      <c r="F89" s="401">
        <f t="shared" si="54"/>
        <v>50.680147409999996</v>
      </c>
      <c r="G89" s="401">
        <f t="shared" si="54"/>
        <v>52.474588709999999</v>
      </c>
      <c r="H89" s="401">
        <f t="shared" si="54"/>
        <v>52.474588709999999</v>
      </c>
      <c r="I89" s="401">
        <f t="shared" si="54"/>
        <v>9.7482459699999993</v>
      </c>
      <c r="J89" s="401">
        <f t="shared" si="54"/>
        <v>2</v>
      </c>
      <c r="K89" s="401">
        <f t="shared" si="54"/>
        <v>3.1034205300000002</v>
      </c>
      <c r="L89" s="401">
        <f t="shared" si="54"/>
        <v>18.2</v>
      </c>
      <c r="M89" s="401">
        <f t="shared" si="54"/>
        <v>2.5526024300000003</v>
      </c>
      <c r="N89" s="401">
        <f t="shared" si="54"/>
        <v>11.6</v>
      </c>
      <c r="O89" s="401">
        <f t="shared" si="54"/>
        <v>4.0922230099999997</v>
      </c>
      <c r="P89" s="401">
        <f t="shared" si="54"/>
        <v>20.674588709999998</v>
      </c>
      <c r="Q89" s="401">
        <f t="shared" si="54"/>
        <v>0</v>
      </c>
      <c r="R89" s="401">
        <f t="shared" si="54"/>
        <v>40.931901439999997</v>
      </c>
      <c r="S89" s="401">
        <f t="shared" si="54"/>
        <v>42.72634274</v>
      </c>
      <c r="T89" s="401">
        <f t="shared" si="51"/>
        <v>-22.051754029999998</v>
      </c>
      <c r="U89" s="410">
        <f t="shared" si="52"/>
        <v>-0.69345138459119493</v>
      </c>
      <c r="V89" s="411"/>
    </row>
    <row r="90" spans="1:22" s="412" customFormat="1" ht="15" customHeight="1" x14ac:dyDescent="0.2">
      <c r="A90" s="407" t="s">
        <v>122</v>
      </c>
      <c r="B90" s="408" t="s">
        <v>857</v>
      </c>
      <c r="C90" s="409" t="s">
        <v>835</v>
      </c>
      <c r="D90" s="367">
        <f t="shared" ref="D90:R90" si="55">SUM(D91:D93)</f>
        <v>50.680147409999996</v>
      </c>
      <c r="E90" s="367">
        <f t="shared" si="55"/>
        <v>0</v>
      </c>
      <c r="F90" s="367">
        <f t="shared" si="55"/>
        <v>50.680147409999996</v>
      </c>
      <c r="G90" s="367">
        <f t="shared" si="55"/>
        <v>52.474588709999999</v>
      </c>
      <c r="H90" s="367">
        <f t="shared" si="55"/>
        <v>52.474588709999999</v>
      </c>
      <c r="I90" s="367">
        <f t="shared" si="55"/>
        <v>9.7482459699999993</v>
      </c>
      <c r="J90" s="367">
        <f t="shared" si="55"/>
        <v>2</v>
      </c>
      <c r="K90" s="367">
        <f t="shared" si="55"/>
        <v>3.1034205300000002</v>
      </c>
      <c r="L90" s="367">
        <f t="shared" si="55"/>
        <v>18.2</v>
      </c>
      <c r="M90" s="367">
        <f t="shared" si="55"/>
        <v>2.5526024300000003</v>
      </c>
      <c r="N90" s="367">
        <f t="shared" si="55"/>
        <v>11.6</v>
      </c>
      <c r="O90" s="367">
        <f t="shared" si="55"/>
        <v>4.0922230099999997</v>
      </c>
      <c r="P90" s="367">
        <f t="shared" si="55"/>
        <v>20.674588709999998</v>
      </c>
      <c r="Q90" s="367">
        <f t="shared" si="55"/>
        <v>0</v>
      </c>
      <c r="R90" s="367">
        <f t="shared" si="55"/>
        <v>40.931901439999997</v>
      </c>
      <c r="S90" s="367">
        <f t="shared" ref="S90:S93" si="56">G90-I90</f>
        <v>42.72634274</v>
      </c>
      <c r="T90" s="367">
        <f t="shared" si="51"/>
        <v>-22.051754029999998</v>
      </c>
      <c r="U90" s="410">
        <f t="shared" si="52"/>
        <v>-0.69345138459119493</v>
      </c>
      <c r="V90" s="411"/>
    </row>
    <row r="91" spans="1:22" ht="25.5" customHeight="1" x14ac:dyDescent="0.2">
      <c r="A91" s="383" t="s">
        <v>729</v>
      </c>
      <c r="B91" s="403" t="s">
        <v>1098</v>
      </c>
      <c r="C91" s="413" t="s">
        <v>1088</v>
      </c>
      <c r="D91" s="399">
        <f t="shared" ref="D91:D93" si="57">F91</f>
        <v>8.298</v>
      </c>
      <c r="E91" s="386">
        <v>0</v>
      </c>
      <c r="F91" s="386">
        <v>8.298</v>
      </c>
      <c r="G91" s="386">
        <f t="shared" ref="G91:G93" si="58">H91</f>
        <v>10.092441299999999</v>
      </c>
      <c r="H91" s="386">
        <f t="shared" ref="H91:H93" si="59">J91+L91+N91+P91</f>
        <v>10.092441299999999</v>
      </c>
      <c r="I91" s="386">
        <f t="shared" ref="I91:I93" si="60">K91+M91+O91+Q91</f>
        <v>0</v>
      </c>
      <c r="J91" s="387">
        <v>0</v>
      </c>
      <c r="K91" s="388">
        <v>0</v>
      </c>
      <c r="L91" s="387">
        <v>0</v>
      </c>
      <c r="M91" s="388">
        <v>0</v>
      </c>
      <c r="N91" s="400">
        <v>0</v>
      </c>
      <c r="O91" s="388">
        <v>0</v>
      </c>
      <c r="P91" s="387">
        <v>10.092441299999999</v>
      </c>
      <c r="Q91" s="388">
        <v>0</v>
      </c>
      <c r="R91" s="404">
        <f>F91</f>
        <v>8.298</v>
      </c>
      <c r="S91" s="386">
        <f t="shared" si="56"/>
        <v>10.092441299999999</v>
      </c>
      <c r="T91" s="386">
        <f t="shared" si="51"/>
        <v>0</v>
      </c>
      <c r="U91" s="207" t="e">
        <f t="shared" si="52"/>
        <v>#DIV/0!</v>
      </c>
      <c r="V91" s="369"/>
    </row>
    <row r="92" spans="1:22" ht="25.5" customHeight="1" x14ac:dyDescent="0.2">
      <c r="A92" s="383" t="s">
        <v>731</v>
      </c>
      <c r="B92" s="403" t="s">
        <v>1089</v>
      </c>
      <c r="C92" s="413" t="s">
        <v>1090</v>
      </c>
      <c r="D92" s="399">
        <f t="shared" si="57"/>
        <v>30.382147409999998</v>
      </c>
      <c r="E92" s="386">
        <v>0</v>
      </c>
      <c r="F92" s="386">
        <v>30.382147409999998</v>
      </c>
      <c r="G92" s="386">
        <f t="shared" si="58"/>
        <v>30.382147409999998</v>
      </c>
      <c r="H92" s="386">
        <f t="shared" si="59"/>
        <v>30.382147409999998</v>
      </c>
      <c r="I92" s="386">
        <f t="shared" si="60"/>
        <v>5.0027766500000004</v>
      </c>
      <c r="J92" s="387">
        <v>0</v>
      </c>
      <c r="K92" s="388">
        <f>1.349153592/1.2</f>
        <v>1.1242946600000001</v>
      </c>
      <c r="L92" s="387">
        <v>15.2</v>
      </c>
      <c r="M92" s="388">
        <f>2.209454748/1.2</f>
        <v>1.8412122900000003</v>
      </c>
      <c r="N92" s="400">
        <v>7.6</v>
      </c>
      <c r="O92" s="388">
        <v>2.0372697</v>
      </c>
      <c r="P92" s="387">
        <v>7.5821474100000001</v>
      </c>
      <c r="Q92" s="388">
        <v>0</v>
      </c>
      <c r="R92" s="400">
        <f t="shared" ref="R92:R93" si="61">S92</f>
        <v>25.379370759999997</v>
      </c>
      <c r="S92" s="386">
        <f t="shared" si="56"/>
        <v>25.379370759999997</v>
      </c>
      <c r="T92" s="386">
        <f t="shared" si="51"/>
        <v>-17.797223349999996</v>
      </c>
      <c r="U92" s="207">
        <f t="shared" si="52"/>
        <v>-0.78057997149122804</v>
      </c>
      <c r="V92" s="369" t="s">
        <v>1093</v>
      </c>
    </row>
    <row r="93" spans="1:22" ht="25.5" customHeight="1" x14ac:dyDescent="0.2">
      <c r="A93" s="383" t="s">
        <v>900</v>
      </c>
      <c r="B93" s="403" t="s">
        <v>1091</v>
      </c>
      <c r="C93" s="413" t="s">
        <v>1092</v>
      </c>
      <c r="D93" s="399">
        <f t="shared" si="57"/>
        <v>12</v>
      </c>
      <c r="E93" s="386">
        <v>0</v>
      </c>
      <c r="F93" s="386">
        <v>12</v>
      </c>
      <c r="G93" s="386">
        <f t="shared" si="58"/>
        <v>12</v>
      </c>
      <c r="H93" s="386">
        <f t="shared" si="59"/>
        <v>12</v>
      </c>
      <c r="I93" s="386">
        <f t="shared" si="60"/>
        <v>4.7454693199999998</v>
      </c>
      <c r="J93" s="387">
        <v>2</v>
      </c>
      <c r="K93" s="388">
        <f>2.374951044/1.2</f>
        <v>1.9791258700000001</v>
      </c>
      <c r="L93" s="387">
        <v>3</v>
      </c>
      <c r="M93" s="388">
        <f>0.853668168/1.2</f>
        <v>0.71139014</v>
      </c>
      <c r="N93" s="400">
        <v>4</v>
      </c>
      <c r="O93" s="388">
        <v>2.0549533100000001</v>
      </c>
      <c r="P93" s="387">
        <v>3</v>
      </c>
      <c r="Q93" s="388">
        <v>0</v>
      </c>
      <c r="R93" s="400">
        <f t="shared" si="61"/>
        <v>7.2545306800000002</v>
      </c>
      <c r="S93" s="386">
        <f t="shared" si="56"/>
        <v>7.2545306800000002</v>
      </c>
      <c r="T93" s="386">
        <f t="shared" si="51"/>
        <v>-4.2545306800000002</v>
      </c>
      <c r="U93" s="207">
        <f t="shared" si="52"/>
        <v>-0.47272563111111116</v>
      </c>
      <c r="V93" s="369" t="s">
        <v>1093</v>
      </c>
    </row>
    <row r="94" spans="1:22" s="320" customFormat="1" ht="15.75" customHeight="1" x14ac:dyDescent="0.2">
      <c r="A94" s="407" t="s">
        <v>123</v>
      </c>
      <c r="B94" s="408" t="s">
        <v>861</v>
      </c>
      <c r="C94" s="409" t="s">
        <v>835</v>
      </c>
      <c r="D94" s="382">
        <f>D95</f>
        <v>0</v>
      </c>
      <c r="E94" s="382">
        <f t="shared" ref="E94:S94" si="62">E95</f>
        <v>0</v>
      </c>
      <c r="F94" s="382">
        <f t="shared" si="62"/>
        <v>0</v>
      </c>
      <c r="G94" s="382">
        <f t="shared" si="62"/>
        <v>0</v>
      </c>
      <c r="H94" s="382">
        <f t="shared" si="62"/>
        <v>0</v>
      </c>
      <c r="I94" s="382">
        <f t="shared" si="62"/>
        <v>0</v>
      </c>
      <c r="J94" s="382">
        <f t="shared" si="62"/>
        <v>0</v>
      </c>
      <c r="K94" s="382">
        <f t="shared" si="62"/>
        <v>0</v>
      </c>
      <c r="L94" s="382">
        <f t="shared" si="62"/>
        <v>0</v>
      </c>
      <c r="M94" s="382">
        <f t="shared" si="62"/>
        <v>0</v>
      </c>
      <c r="N94" s="382">
        <f t="shared" si="62"/>
        <v>0</v>
      </c>
      <c r="O94" s="382">
        <f t="shared" si="62"/>
        <v>0</v>
      </c>
      <c r="P94" s="382">
        <f t="shared" si="62"/>
        <v>0</v>
      </c>
      <c r="Q94" s="382">
        <f t="shared" si="62"/>
        <v>0</v>
      </c>
      <c r="R94" s="382">
        <f t="shared" si="62"/>
        <v>0</v>
      </c>
      <c r="S94" s="382">
        <f t="shared" si="62"/>
        <v>0</v>
      </c>
      <c r="T94" s="382">
        <f t="shared" si="51"/>
        <v>0</v>
      </c>
      <c r="U94" s="382" t="e">
        <f t="shared" si="52"/>
        <v>#DIV/0!</v>
      </c>
      <c r="V94" s="414"/>
    </row>
    <row r="95" spans="1:22" ht="19.5" customHeight="1" x14ac:dyDescent="0.2">
      <c r="A95" s="383"/>
      <c r="B95" s="403"/>
      <c r="C95" s="413"/>
      <c r="D95" s="399"/>
      <c r="E95" s="386"/>
      <c r="F95" s="386"/>
      <c r="G95" s="386"/>
      <c r="H95" s="386"/>
      <c r="I95" s="386"/>
      <c r="J95" s="387"/>
      <c r="K95" s="387"/>
      <c r="L95" s="387"/>
      <c r="M95" s="387"/>
      <c r="N95" s="400"/>
      <c r="O95" s="387"/>
      <c r="P95" s="387"/>
      <c r="Q95" s="387"/>
      <c r="R95" s="404"/>
      <c r="S95" s="386"/>
      <c r="T95" s="386">
        <f t="shared" si="51"/>
        <v>0</v>
      </c>
      <c r="U95" s="207" t="e">
        <f t="shared" si="52"/>
        <v>#DIV/0!</v>
      </c>
      <c r="V95" s="411"/>
    </row>
    <row r="96" spans="1:22" s="398" customFormat="1" ht="15.75" customHeight="1" x14ac:dyDescent="0.2">
      <c r="A96" s="415" t="s">
        <v>132</v>
      </c>
      <c r="B96" s="415" t="s">
        <v>862</v>
      </c>
      <c r="C96" s="415" t="s">
        <v>835</v>
      </c>
      <c r="D96" s="401">
        <f t="shared" ref="D96:S96" si="63">SUM(D97:D107)</f>
        <v>12.043682111666669</v>
      </c>
      <c r="E96" s="402">
        <f t="shared" si="63"/>
        <v>0</v>
      </c>
      <c r="F96" s="402">
        <f t="shared" si="63"/>
        <v>12.043682111666669</v>
      </c>
      <c r="G96" s="402">
        <f t="shared" si="63"/>
        <v>16.52538152</v>
      </c>
      <c r="H96" s="402">
        <f t="shared" si="63"/>
        <v>16.52538152</v>
      </c>
      <c r="I96" s="402">
        <f t="shared" si="63"/>
        <v>2.8653396999999998</v>
      </c>
      <c r="J96" s="402">
        <f t="shared" si="63"/>
        <v>0</v>
      </c>
      <c r="K96" s="402">
        <f t="shared" si="63"/>
        <v>0</v>
      </c>
      <c r="L96" s="402">
        <f t="shared" si="63"/>
        <v>5.9379311500000007</v>
      </c>
      <c r="M96" s="402">
        <f t="shared" si="63"/>
        <v>0</v>
      </c>
      <c r="N96" s="402">
        <f t="shared" si="63"/>
        <v>10.587450370000001</v>
      </c>
      <c r="O96" s="402">
        <f t="shared" si="63"/>
        <v>2.8653396999999998</v>
      </c>
      <c r="P96" s="402">
        <f t="shared" si="63"/>
        <v>0</v>
      </c>
      <c r="Q96" s="402">
        <f t="shared" si="63"/>
        <v>0</v>
      </c>
      <c r="R96" s="402">
        <f t="shared" si="63"/>
        <v>9.2477201250000007</v>
      </c>
      <c r="S96" s="402">
        <f t="shared" si="63"/>
        <v>13.660041820000002</v>
      </c>
      <c r="T96" s="402">
        <f t="shared" si="51"/>
        <v>-13.660041820000004</v>
      </c>
      <c r="U96" s="402">
        <f t="shared" si="52"/>
        <v>-0.82660977015676196</v>
      </c>
      <c r="V96" s="416"/>
    </row>
    <row r="97" spans="1:22" ht="23.25" customHeight="1" x14ac:dyDescent="0.2">
      <c r="A97" s="413" t="s">
        <v>133</v>
      </c>
      <c r="B97" s="413" t="s">
        <v>1041</v>
      </c>
      <c r="C97" s="413" t="s">
        <v>1042</v>
      </c>
      <c r="D97" s="399">
        <f t="shared" ref="D97:D107" si="64">F97</f>
        <v>2.2297011083333333</v>
      </c>
      <c r="E97" s="386">
        <v>0</v>
      </c>
      <c r="F97" s="386">
        <v>2.2297011083333333</v>
      </c>
      <c r="G97" s="386">
        <f t="shared" ref="G97:G107" si="65">H97</f>
        <v>3.4829699299999999</v>
      </c>
      <c r="H97" s="386">
        <f t="shared" ref="H97:H107" si="66">J97+L97+N97+P97</f>
        <v>3.4829699299999999</v>
      </c>
      <c r="I97" s="386">
        <f t="shared" ref="I97:I107" si="67">K97+M97+O97+Q97</f>
        <v>0</v>
      </c>
      <c r="J97" s="387">
        <v>0</v>
      </c>
      <c r="K97" s="388">
        <v>0</v>
      </c>
      <c r="L97" s="387">
        <v>3.4829699299999999</v>
      </c>
      <c r="M97" s="388">
        <v>0</v>
      </c>
      <c r="N97" s="400">
        <v>0</v>
      </c>
      <c r="O97" s="388">
        <v>0</v>
      </c>
      <c r="P97" s="387">
        <v>0</v>
      </c>
      <c r="Q97" s="388">
        <v>0</v>
      </c>
      <c r="R97" s="404">
        <f t="shared" ref="R97:R98" si="68">F97</f>
        <v>2.2297011083333333</v>
      </c>
      <c r="S97" s="386">
        <f t="shared" ref="S97:S107" si="69">G97-I97</f>
        <v>3.4829699299999999</v>
      </c>
      <c r="T97" s="386">
        <f t="shared" si="51"/>
        <v>-3.4829699299999999</v>
      </c>
      <c r="U97" s="207">
        <f t="shared" si="52"/>
        <v>-1</v>
      </c>
      <c r="V97" s="369" t="s">
        <v>1093</v>
      </c>
    </row>
    <row r="98" spans="1:22" ht="23.25" customHeight="1" x14ac:dyDescent="0.2">
      <c r="A98" s="413" t="s">
        <v>134</v>
      </c>
      <c r="B98" s="413" t="s">
        <v>1043</v>
      </c>
      <c r="C98" s="413" t="s">
        <v>1044</v>
      </c>
      <c r="D98" s="399">
        <f t="shared" si="64"/>
        <v>0.25452166666666665</v>
      </c>
      <c r="E98" s="386">
        <v>0</v>
      </c>
      <c r="F98" s="386">
        <v>0.25452166666666665</v>
      </c>
      <c r="G98" s="386">
        <f t="shared" si="65"/>
        <v>2.22188688</v>
      </c>
      <c r="H98" s="386">
        <f t="shared" si="66"/>
        <v>2.22188688</v>
      </c>
      <c r="I98" s="386">
        <f t="shared" si="67"/>
        <v>0</v>
      </c>
      <c r="J98" s="387">
        <v>0</v>
      </c>
      <c r="K98" s="388">
        <v>0</v>
      </c>
      <c r="L98" s="387">
        <v>0</v>
      </c>
      <c r="M98" s="388">
        <v>0</v>
      </c>
      <c r="N98" s="400">
        <v>2.22188688</v>
      </c>
      <c r="O98" s="388">
        <v>0</v>
      </c>
      <c r="P98" s="387">
        <v>0</v>
      </c>
      <c r="Q98" s="388">
        <v>0</v>
      </c>
      <c r="R98" s="404">
        <f t="shared" si="68"/>
        <v>0.25452166666666665</v>
      </c>
      <c r="S98" s="386">
        <f t="shared" si="69"/>
        <v>2.22188688</v>
      </c>
      <c r="T98" s="386">
        <f t="shared" si="51"/>
        <v>-2.22188688</v>
      </c>
      <c r="U98" s="207">
        <f t="shared" si="52"/>
        <v>-1</v>
      </c>
      <c r="V98" s="369"/>
    </row>
    <row r="99" spans="1:22" ht="23.25" customHeight="1" x14ac:dyDescent="0.2">
      <c r="A99" s="413" t="s">
        <v>901</v>
      </c>
      <c r="B99" s="413" t="s">
        <v>1086</v>
      </c>
      <c r="C99" s="413" t="s">
        <v>1045</v>
      </c>
      <c r="D99" s="399">
        <f t="shared" si="64"/>
        <v>0.10402416666666667</v>
      </c>
      <c r="E99" s="386">
        <v>0</v>
      </c>
      <c r="F99" s="386">
        <v>0.10402416666666667</v>
      </c>
      <c r="G99" s="386">
        <f t="shared" si="65"/>
        <v>1.36508954</v>
      </c>
      <c r="H99" s="386">
        <f t="shared" si="66"/>
        <v>1.36508954</v>
      </c>
      <c r="I99" s="386">
        <f t="shared" si="67"/>
        <v>0</v>
      </c>
      <c r="J99" s="387">
        <v>0</v>
      </c>
      <c r="K99" s="388">
        <v>0</v>
      </c>
      <c r="L99" s="387"/>
      <c r="M99" s="388">
        <v>0</v>
      </c>
      <c r="N99" s="400">
        <v>1.36508954</v>
      </c>
      <c r="O99" s="388">
        <v>0</v>
      </c>
      <c r="P99" s="387">
        <v>0</v>
      </c>
      <c r="Q99" s="388">
        <v>0</v>
      </c>
      <c r="R99" s="404">
        <v>0.17340188000000001</v>
      </c>
      <c r="S99" s="386">
        <f t="shared" si="69"/>
        <v>1.36508954</v>
      </c>
      <c r="T99" s="386">
        <f t="shared" si="51"/>
        <v>-1.36508954</v>
      </c>
      <c r="U99" s="207">
        <f t="shared" si="52"/>
        <v>-1</v>
      </c>
      <c r="V99" s="369"/>
    </row>
    <row r="100" spans="1:22" ht="23.25" customHeight="1" x14ac:dyDescent="0.2">
      <c r="A100" s="413" t="s">
        <v>902</v>
      </c>
      <c r="B100" s="413" t="s">
        <v>1046</v>
      </c>
      <c r="C100" s="413" t="s">
        <v>1047</v>
      </c>
      <c r="D100" s="399">
        <f t="shared" si="64"/>
        <v>1.1949284600000001</v>
      </c>
      <c r="E100" s="386">
        <v>0</v>
      </c>
      <c r="F100" s="386">
        <v>1.1949284600000001</v>
      </c>
      <c r="G100" s="386">
        <f t="shared" si="65"/>
        <v>1.1949284600000001</v>
      </c>
      <c r="H100" s="386">
        <f t="shared" si="66"/>
        <v>1.1949284600000001</v>
      </c>
      <c r="I100" s="386">
        <f t="shared" si="67"/>
        <v>0</v>
      </c>
      <c r="J100" s="387">
        <v>0</v>
      </c>
      <c r="K100" s="388">
        <v>0</v>
      </c>
      <c r="L100" s="387">
        <v>1.1949284600000001</v>
      </c>
      <c r="M100" s="388">
        <v>0</v>
      </c>
      <c r="N100" s="400">
        <v>0</v>
      </c>
      <c r="O100" s="388">
        <v>0</v>
      </c>
      <c r="P100" s="387">
        <v>0</v>
      </c>
      <c r="Q100" s="388">
        <v>0</v>
      </c>
      <c r="R100" s="399">
        <f>S100</f>
        <v>1.1949284600000001</v>
      </c>
      <c r="S100" s="386">
        <f t="shared" si="69"/>
        <v>1.1949284600000001</v>
      </c>
      <c r="T100" s="386">
        <f t="shared" si="51"/>
        <v>-1.1949284600000001</v>
      </c>
      <c r="U100" s="207">
        <f t="shared" si="52"/>
        <v>-1</v>
      </c>
      <c r="V100" s="369" t="s">
        <v>1096</v>
      </c>
    </row>
    <row r="101" spans="1:22" ht="23.25" customHeight="1" x14ac:dyDescent="0.2">
      <c r="A101" s="413" t="s">
        <v>903</v>
      </c>
      <c r="B101" s="413" t="s">
        <v>1048</v>
      </c>
      <c r="C101" s="413" t="s">
        <v>1049</v>
      </c>
      <c r="D101" s="399">
        <f t="shared" si="64"/>
        <v>1.267884</v>
      </c>
      <c r="E101" s="386">
        <v>0</v>
      </c>
      <c r="F101" s="386">
        <v>1.267884</v>
      </c>
      <c r="G101" s="386">
        <f t="shared" si="65"/>
        <v>1.267884</v>
      </c>
      <c r="H101" s="386">
        <f t="shared" si="66"/>
        <v>1.267884</v>
      </c>
      <c r="I101" s="386">
        <f t="shared" si="67"/>
        <v>0</v>
      </c>
      <c r="J101" s="387">
        <v>0</v>
      </c>
      <c r="K101" s="388">
        <v>0</v>
      </c>
      <c r="L101" s="387">
        <v>0</v>
      </c>
      <c r="M101" s="388">
        <v>0</v>
      </c>
      <c r="N101" s="400">
        <v>1.267884</v>
      </c>
      <c r="O101" s="388">
        <v>0</v>
      </c>
      <c r="P101" s="387">
        <v>0</v>
      </c>
      <c r="Q101" s="388">
        <v>0</v>
      </c>
      <c r="R101" s="399">
        <f t="shared" ref="R101:R119" si="70">S101</f>
        <v>1.267884</v>
      </c>
      <c r="S101" s="386">
        <f t="shared" si="69"/>
        <v>1.267884</v>
      </c>
      <c r="T101" s="386">
        <f t="shared" si="51"/>
        <v>-1.267884</v>
      </c>
      <c r="U101" s="207">
        <f t="shared" si="52"/>
        <v>-1</v>
      </c>
      <c r="V101" s="369"/>
    </row>
    <row r="102" spans="1:22" ht="23.25" customHeight="1" x14ac:dyDescent="0.2">
      <c r="A102" s="413" t="s">
        <v>904</v>
      </c>
      <c r="B102" s="413" t="s">
        <v>1050</v>
      </c>
      <c r="C102" s="413" t="s">
        <v>1051</v>
      </c>
      <c r="D102" s="399">
        <f t="shared" si="64"/>
        <v>0.38433686</v>
      </c>
      <c r="E102" s="386">
        <v>0</v>
      </c>
      <c r="F102" s="386">
        <v>0.38433686</v>
      </c>
      <c r="G102" s="386">
        <f t="shared" si="65"/>
        <v>0.38433686</v>
      </c>
      <c r="H102" s="386">
        <f t="shared" si="66"/>
        <v>0.38433686</v>
      </c>
      <c r="I102" s="386">
        <f t="shared" si="67"/>
        <v>0.33948019000000001</v>
      </c>
      <c r="J102" s="387">
        <v>0</v>
      </c>
      <c r="K102" s="388">
        <v>0</v>
      </c>
      <c r="L102" s="387">
        <v>0.38433686</v>
      </c>
      <c r="M102" s="388">
        <v>0</v>
      </c>
      <c r="N102" s="400">
        <v>0</v>
      </c>
      <c r="O102" s="388">
        <v>0.33948019000000001</v>
      </c>
      <c r="P102" s="387">
        <v>0</v>
      </c>
      <c r="Q102" s="388">
        <v>0</v>
      </c>
      <c r="R102" s="399">
        <f t="shared" si="70"/>
        <v>4.4856669999999987E-2</v>
      </c>
      <c r="S102" s="386">
        <f t="shared" si="69"/>
        <v>4.4856669999999987E-2</v>
      </c>
      <c r="T102" s="386">
        <f t="shared" si="51"/>
        <v>-4.4856669999999987E-2</v>
      </c>
      <c r="U102" s="207">
        <f t="shared" si="52"/>
        <v>-0.11671186052776719</v>
      </c>
      <c r="V102" s="369" t="s">
        <v>1094</v>
      </c>
    </row>
    <row r="103" spans="1:22" ht="23.25" customHeight="1" x14ac:dyDescent="0.2">
      <c r="A103" s="413" t="s">
        <v>905</v>
      </c>
      <c r="B103" s="413" t="s">
        <v>1052</v>
      </c>
      <c r="C103" s="413" t="s">
        <v>1053</v>
      </c>
      <c r="D103" s="399">
        <f t="shared" si="64"/>
        <v>0.87569589999999997</v>
      </c>
      <c r="E103" s="386">
        <v>0</v>
      </c>
      <c r="F103" s="386">
        <v>0.87569589999999997</v>
      </c>
      <c r="G103" s="386">
        <f t="shared" si="65"/>
        <v>0.87569589999999997</v>
      </c>
      <c r="H103" s="386">
        <f t="shared" si="66"/>
        <v>0.87569589999999997</v>
      </c>
      <c r="I103" s="386">
        <f t="shared" si="67"/>
        <v>1.2977036200000001</v>
      </c>
      <c r="J103" s="387">
        <v>0</v>
      </c>
      <c r="K103" s="388">
        <v>0</v>
      </c>
      <c r="L103" s="387">
        <v>0.87569589999999997</v>
      </c>
      <c r="M103" s="388">
        <v>0</v>
      </c>
      <c r="N103" s="400">
        <v>0</v>
      </c>
      <c r="O103" s="388">
        <v>1.2977036200000001</v>
      </c>
      <c r="P103" s="387">
        <v>0</v>
      </c>
      <c r="Q103" s="388">
        <v>0</v>
      </c>
      <c r="R103" s="399">
        <f t="shared" si="70"/>
        <v>-0.42200772000000009</v>
      </c>
      <c r="S103" s="386">
        <f t="shared" si="69"/>
        <v>-0.42200772000000009</v>
      </c>
      <c r="T103" s="386">
        <f t="shared" si="51"/>
        <v>0.42200772000000009</v>
      </c>
      <c r="U103" s="207">
        <f t="shared" si="52"/>
        <v>0.48191126622837915</v>
      </c>
      <c r="V103" s="369" t="s">
        <v>1087</v>
      </c>
    </row>
    <row r="104" spans="1:22" ht="23.25" customHeight="1" x14ac:dyDescent="0.2">
      <c r="A104" s="413" t="s">
        <v>906</v>
      </c>
      <c r="B104" s="413" t="s">
        <v>1054</v>
      </c>
      <c r="C104" s="413" t="s">
        <v>1055</v>
      </c>
      <c r="D104" s="399">
        <f t="shared" si="64"/>
        <v>2.0981621000000001</v>
      </c>
      <c r="E104" s="386">
        <v>0</v>
      </c>
      <c r="F104" s="386">
        <v>2.0981621000000001</v>
      </c>
      <c r="G104" s="386">
        <f t="shared" si="65"/>
        <v>2.0981621000000001</v>
      </c>
      <c r="H104" s="386">
        <f t="shared" si="66"/>
        <v>2.0981621000000001</v>
      </c>
      <c r="I104" s="386">
        <f t="shared" si="67"/>
        <v>1.2281558899999998</v>
      </c>
      <c r="J104" s="387">
        <v>0</v>
      </c>
      <c r="K104" s="388">
        <v>0</v>
      </c>
      <c r="L104" s="387">
        <v>0</v>
      </c>
      <c r="M104" s="388">
        <v>0</v>
      </c>
      <c r="N104" s="400">
        <v>2.0981621000000001</v>
      </c>
      <c r="O104" s="388">
        <v>1.2281558899999998</v>
      </c>
      <c r="P104" s="387">
        <v>0</v>
      </c>
      <c r="Q104" s="388">
        <v>0</v>
      </c>
      <c r="R104" s="399">
        <f t="shared" si="70"/>
        <v>0.87000621000000034</v>
      </c>
      <c r="S104" s="386">
        <f t="shared" si="69"/>
        <v>0.87000621000000034</v>
      </c>
      <c r="T104" s="386">
        <f t="shared" si="51"/>
        <v>-0.87000621000000034</v>
      </c>
      <c r="U104" s="207">
        <f t="shared" si="52"/>
        <v>-0.41465157053404039</v>
      </c>
      <c r="V104" s="369" t="s">
        <v>1094</v>
      </c>
    </row>
    <row r="105" spans="1:22" ht="23.25" customHeight="1" x14ac:dyDescent="0.2">
      <c r="A105" s="413" t="s">
        <v>907</v>
      </c>
      <c r="B105" s="413" t="s">
        <v>1056</v>
      </c>
      <c r="C105" s="413" t="s">
        <v>1057</v>
      </c>
      <c r="D105" s="399">
        <f t="shared" si="64"/>
        <v>2.2144069700000002</v>
      </c>
      <c r="E105" s="386">
        <v>0</v>
      </c>
      <c r="F105" s="386">
        <v>2.2144069700000002</v>
      </c>
      <c r="G105" s="386">
        <f t="shared" si="65"/>
        <v>2.2144069700000002</v>
      </c>
      <c r="H105" s="386">
        <f t="shared" si="66"/>
        <v>2.2144069700000002</v>
      </c>
      <c r="I105" s="386">
        <f t="shared" si="67"/>
        <v>0</v>
      </c>
      <c r="J105" s="387">
        <v>0</v>
      </c>
      <c r="K105" s="388">
        <v>0</v>
      </c>
      <c r="L105" s="387">
        <v>0</v>
      </c>
      <c r="M105" s="388">
        <v>0</v>
      </c>
      <c r="N105" s="400">
        <v>2.2144069700000002</v>
      </c>
      <c r="O105" s="388">
        <v>0</v>
      </c>
      <c r="P105" s="387">
        <v>0</v>
      </c>
      <c r="Q105" s="388">
        <v>0</v>
      </c>
      <c r="R105" s="399">
        <f t="shared" si="70"/>
        <v>2.2144069700000002</v>
      </c>
      <c r="S105" s="386">
        <f t="shared" si="69"/>
        <v>2.2144069700000002</v>
      </c>
      <c r="T105" s="386">
        <f t="shared" si="51"/>
        <v>-2.2144069700000002</v>
      </c>
      <c r="U105" s="207">
        <f t="shared" si="52"/>
        <v>-1</v>
      </c>
      <c r="V105" s="369"/>
    </row>
    <row r="106" spans="1:22" ht="23.25" customHeight="1" x14ac:dyDescent="0.2">
      <c r="A106" s="413" t="s">
        <v>908</v>
      </c>
      <c r="B106" s="417" t="s">
        <v>1058</v>
      </c>
      <c r="C106" s="417" t="s">
        <v>1059</v>
      </c>
      <c r="D106" s="399">
        <f t="shared" si="64"/>
        <v>0.36807417999999997</v>
      </c>
      <c r="E106" s="386">
        <v>0</v>
      </c>
      <c r="F106" s="386">
        <v>0.36807417999999997</v>
      </c>
      <c r="G106" s="386">
        <f t="shared" si="65"/>
        <v>0.36807417999999997</v>
      </c>
      <c r="H106" s="386">
        <f t="shared" si="66"/>
        <v>0.36807417999999997</v>
      </c>
      <c r="I106" s="386">
        <f t="shared" si="67"/>
        <v>0</v>
      </c>
      <c r="J106" s="387">
        <v>0</v>
      </c>
      <c r="K106" s="388">
        <v>0</v>
      </c>
      <c r="L106" s="387">
        <v>0</v>
      </c>
      <c r="M106" s="388">
        <v>0</v>
      </c>
      <c r="N106" s="400">
        <v>0.36807417999999997</v>
      </c>
      <c r="O106" s="388">
        <v>0</v>
      </c>
      <c r="P106" s="387">
        <v>0</v>
      </c>
      <c r="Q106" s="388">
        <v>0</v>
      </c>
      <c r="R106" s="399">
        <f t="shared" si="70"/>
        <v>0.36807417999999997</v>
      </c>
      <c r="S106" s="386">
        <f t="shared" si="69"/>
        <v>0.36807417999999997</v>
      </c>
      <c r="T106" s="386">
        <f t="shared" si="51"/>
        <v>-0.36807417999999997</v>
      </c>
      <c r="U106" s="207">
        <f t="shared" si="52"/>
        <v>-1</v>
      </c>
      <c r="V106" s="369"/>
    </row>
    <row r="107" spans="1:22" ht="23.25" customHeight="1" x14ac:dyDescent="0.2">
      <c r="A107" s="413" t="s">
        <v>909</v>
      </c>
      <c r="B107" s="417" t="s">
        <v>1060</v>
      </c>
      <c r="C107" s="417" t="s">
        <v>1061</v>
      </c>
      <c r="D107" s="399">
        <f t="shared" si="64"/>
        <v>1.0519467</v>
      </c>
      <c r="E107" s="386">
        <v>0</v>
      </c>
      <c r="F107" s="386">
        <v>1.0519467</v>
      </c>
      <c r="G107" s="386">
        <f t="shared" si="65"/>
        <v>1.0519467</v>
      </c>
      <c r="H107" s="386">
        <f t="shared" si="66"/>
        <v>1.0519467</v>
      </c>
      <c r="I107" s="386">
        <f t="shared" si="67"/>
        <v>0</v>
      </c>
      <c r="J107" s="387">
        <v>0</v>
      </c>
      <c r="K107" s="388">
        <v>0</v>
      </c>
      <c r="L107" s="387">
        <v>0</v>
      </c>
      <c r="M107" s="388">
        <v>0</v>
      </c>
      <c r="N107" s="400">
        <v>1.0519467</v>
      </c>
      <c r="O107" s="388">
        <v>0</v>
      </c>
      <c r="P107" s="387">
        <v>0</v>
      </c>
      <c r="Q107" s="388">
        <v>0</v>
      </c>
      <c r="R107" s="399">
        <f t="shared" si="70"/>
        <v>1.0519467</v>
      </c>
      <c r="S107" s="386">
        <f t="shared" si="69"/>
        <v>1.0519467</v>
      </c>
      <c r="T107" s="386">
        <f t="shared" si="51"/>
        <v>-1.0519467</v>
      </c>
      <c r="U107" s="207">
        <f t="shared" si="52"/>
        <v>-1</v>
      </c>
      <c r="V107" s="369"/>
    </row>
    <row r="108" spans="1:22" s="398" customFormat="1" x14ac:dyDescent="0.2">
      <c r="A108" s="415" t="s">
        <v>188</v>
      </c>
      <c r="B108" s="415" t="s">
        <v>863</v>
      </c>
      <c r="C108" s="415" t="s">
        <v>835</v>
      </c>
      <c r="D108" s="367">
        <f t="shared" ref="D108:S108" si="71">SUM(D109:D119)</f>
        <v>8.9520319842108815</v>
      </c>
      <c r="E108" s="368">
        <f t="shared" si="71"/>
        <v>0</v>
      </c>
      <c r="F108" s="368">
        <f t="shared" si="71"/>
        <v>8.9520319842108815</v>
      </c>
      <c r="G108" s="368">
        <f t="shared" si="71"/>
        <v>8.9520319842108815</v>
      </c>
      <c r="H108" s="368">
        <f t="shared" si="71"/>
        <v>8.9520319842108815</v>
      </c>
      <c r="I108" s="368">
        <f t="shared" si="71"/>
        <v>2.8920374999999998</v>
      </c>
      <c r="J108" s="368">
        <f t="shared" si="71"/>
        <v>0</v>
      </c>
      <c r="K108" s="368">
        <f t="shared" si="71"/>
        <v>0</v>
      </c>
      <c r="L108" s="368">
        <f t="shared" si="71"/>
        <v>6.2844230000000003</v>
      </c>
      <c r="M108" s="368">
        <f t="shared" si="71"/>
        <v>0.66875000000000007</v>
      </c>
      <c r="N108" s="368">
        <f t="shared" si="71"/>
        <v>0</v>
      </c>
      <c r="O108" s="368">
        <f t="shared" si="71"/>
        <v>2.2232875000000001</v>
      </c>
      <c r="P108" s="368">
        <f t="shared" si="71"/>
        <v>2.6676089842108821</v>
      </c>
      <c r="Q108" s="368">
        <f t="shared" si="71"/>
        <v>0</v>
      </c>
      <c r="R108" s="368">
        <f t="shared" si="71"/>
        <v>6.0599944842108817</v>
      </c>
      <c r="S108" s="368">
        <f t="shared" si="71"/>
        <v>6.0599944842108817</v>
      </c>
      <c r="T108" s="368">
        <f t="shared" si="51"/>
        <v>-3.3923855000000001</v>
      </c>
      <c r="U108" s="368">
        <f t="shared" si="52"/>
        <v>-0.53980858704132417</v>
      </c>
      <c r="V108" s="416"/>
    </row>
    <row r="109" spans="1:22" ht="24" customHeight="1" x14ac:dyDescent="0.2">
      <c r="A109" s="413" t="s">
        <v>910</v>
      </c>
      <c r="B109" s="417" t="s">
        <v>1062</v>
      </c>
      <c r="C109" s="417" t="s">
        <v>1063</v>
      </c>
      <c r="D109" s="399">
        <f t="shared" ref="D109:D119" si="72">F109</f>
        <v>0.365948</v>
      </c>
      <c r="E109" s="386">
        <v>0</v>
      </c>
      <c r="F109" s="386">
        <v>0.365948</v>
      </c>
      <c r="G109" s="386">
        <f t="shared" ref="G109:G119" si="73">H109</f>
        <v>0.365948</v>
      </c>
      <c r="H109" s="386">
        <f t="shared" ref="H109:H119" si="74">J109+L109+N109+P109</f>
        <v>0.365948</v>
      </c>
      <c r="I109" s="386">
        <f t="shared" ref="I109:I119" si="75">K109+M109+O109+Q109</f>
        <v>0</v>
      </c>
      <c r="J109" s="387">
        <v>0</v>
      </c>
      <c r="K109" s="388">
        <v>0</v>
      </c>
      <c r="L109" s="387">
        <v>0.365948</v>
      </c>
      <c r="M109" s="388">
        <v>0</v>
      </c>
      <c r="N109" s="400">
        <v>0</v>
      </c>
      <c r="O109" s="388">
        <v>0</v>
      </c>
      <c r="P109" s="387"/>
      <c r="Q109" s="388">
        <v>0</v>
      </c>
      <c r="R109" s="399">
        <f t="shared" si="70"/>
        <v>0.365948</v>
      </c>
      <c r="S109" s="386">
        <f t="shared" ref="S109:S119" si="76">G109-I109</f>
        <v>0.365948</v>
      </c>
      <c r="T109" s="386">
        <f t="shared" si="51"/>
        <v>-0.365948</v>
      </c>
      <c r="U109" s="207">
        <f t="shared" si="52"/>
        <v>-1</v>
      </c>
      <c r="V109" s="369" t="s">
        <v>1096</v>
      </c>
    </row>
    <row r="110" spans="1:22" ht="24" customHeight="1" x14ac:dyDescent="0.2">
      <c r="A110" s="413" t="s">
        <v>911</v>
      </c>
      <c r="B110" s="417" t="s">
        <v>1064</v>
      </c>
      <c r="C110" s="417" t="s">
        <v>1065</v>
      </c>
      <c r="D110" s="399">
        <f t="shared" si="72"/>
        <v>0.16658300000000001</v>
      </c>
      <c r="E110" s="386">
        <v>0</v>
      </c>
      <c r="F110" s="386">
        <v>0.16658300000000001</v>
      </c>
      <c r="G110" s="386">
        <f t="shared" si="73"/>
        <v>0.16658300000000001</v>
      </c>
      <c r="H110" s="386">
        <f t="shared" si="74"/>
        <v>0.16658300000000001</v>
      </c>
      <c r="I110" s="386">
        <f t="shared" si="75"/>
        <v>0</v>
      </c>
      <c r="J110" s="387">
        <v>0</v>
      </c>
      <c r="K110" s="388">
        <v>0</v>
      </c>
      <c r="L110" s="387">
        <v>0.16658300000000001</v>
      </c>
      <c r="M110" s="388">
        <v>0</v>
      </c>
      <c r="N110" s="400">
        <v>0</v>
      </c>
      <c r="O110" s="388">
        <v>0</v>
      </c>
      <c r="P110" s="387"/>
      <c r="Q110" s="388">
        <v>0</v>
      </c>
      <c r="R110" s="399">
        <f t="shared" si="70"/>
        <v>0.16658300000000001</v>
      </c>
      <c r="S110" s="386">
        <f t="shared" si="76"/>
        <v>0.16658300000000001</v>
      </c>
      <c r="T110" s="386">
        <f t="shared" si="51"/>
        <v>-0.16658300000000001</v>
      </c>
      <c r="U110" s="207">
        <f t="shared" si="52"/>
        <v>-1</v>
      </c>
      <c r="V110" s="369" t="s">
        <v>1096</v>
      </c>
    </row>
    <row r="111" spans="1:22" ht="24" customHeight="1" x14ac:dyDescent="0.2">
      <c r="A111" s="413" t="s">
        <v>912</v>
      </c>
      <c r="B111" s="417" t="s">
        <v>1066</v>
      </c>
      <c r="C111" s="417" t="s">
        <v>1067</v>
      </c>
      <c r="D111" s="399">
        <f t="shared" si="72"/>
        <v>0.8</v>
      </c>
      <c r="E111" s="386">
        <v>0</v>
      </c>
      <c r="F111" s="386">
        <v>0.8</v>
      </c>
      <c r="G111" s="386">
        <f t="shared" si="73"/>
        <v>0.8</v>
      </c>
      <c r="H111" s="386">
        <f t="shared" si="74"/>
        <v>0.8</v>
      </c>
      <c r="I111" s="386">
        <f t="shared" si="75"/>
        <v>0</v>
      </c>
      <c r="J111" s="387">
        <v>0</v>
      </c>
      <c r="K111" s="388">
        <v>0</v>
      </c>
      <c r="L111" s="387">
        <v>0.8</v>
      </c>
      <c r="M111" s="388">
        <v>0</v>
      </c>
      <c r="N111" s="400">
        <v>0</v>
      </c>
      <c r="O111" s="388">
        <v>0</v>
      </c>
      <c r="P111" s="387"/>
      <c r="Q111" s="388">
        <v>0</v>
      </c>
      <c r="R111" s="399">
        <f t="shared" si="70"/>
        <v>0.8</v>
      </c>
      <c r="S111" s="386">
        <f t="shared" si="76"/>
        <v>0.8</v>
      </c>
      <c r="T111" s="386">
        <f t="shared" si="51"/>
        <v>-0.8</v>
      </c>
      <c r="U111" s="207">
        <f t="shared" si="52"/>
        <v>-1</v>
      </c>
      <c r="V111" s="369" t="s">
        <v>1097</v>
      </c>
    </row>
    <row r="112" spans="1:22" ht="24" customHeight="1" x14ac:dyDescent="0.2">
      <c r="A112" s="413" t="s">
        <v>913</v>
      </c>
      <c r="B112" s="417" t="s">
        <v>1068</v>
      </c>
      <c r="C112" s="417" t="s">
        <v>1069</v>
      </c>
      <c r="D112" s="399">
        <f t="shared" si="72"/>
        <v>0.105225</v>
      </c>
      <c r="E112" s="386">
        <v>0</v>
      </c>
      <c r="F112" s="386">
        <v>0.105225</v>
      </c>
      <c r="G112" s="386">
        <f t="shared" si="73"/>
        <v>0.105225</v>
      </c>
      <c r="H112" s="386">
        <f t="shared" si="74"/>
        <v>0.105225</v>
      </c>
      <c r="I112" s="386">
        <f t="shared" si="75"/>
        <v>0</v>
      </c>
      <c r="J112" s="387">
        <v>0</v>
      </c>
      <c r="K112" s="388">
        <v>0</v>
      </c>
      <c r="L112" s="387">
        <v>0.105225</v>
      </c>
      <c r="M112" s="388">
        <v>0</v>
      </c>
      <c r="N112" s="400">
        <v>0</v>
      </c>
      <c r="O112" s="388">
        <v>0</v>
      </c>
      <c r="P112" s="387"/>
      <c r="Q112" s="388">
        <v>0</v>
      </c>
      <c r="R112" s="399">
        <f t="shared" si="70"/>
        <v>0.105225</v>
      </c>
      <c r="S112" s="386">
        <f t="shared" si="76"/>
        <v>0.105225</v>
      </c>
      <c r="T112" s="386">
        <f t="shared" si="51"/>
        <v>-0.105225</v>
      </c>
      <c r="U112" s="207">
        <f t="shared" si="52"/>
        <v>-1</v>
      </c>
      <c r="V112" s="369" t="s">
        <v>1097</v>
      </c>
    </row>
    <row r="113" spans="1:22" ht="24" customHeight="1" x14ac:dyDescent="0.2">
      <c r="A113" s="413" t="s">
        <v>1070</v>
      </c>
      <c r="B113" s="417" t="s">
        <v>1071</v>
      </c>
      <c r="C113" s="417" t="s">
        <v>1072</v>
      </c>
      <c r="D113" s="399">
        <f t="shared" si="72"/>
        <v>0.79400000000000004</v>
      </c>
      <c r="E113" s="386">
        <v>0</v>
      </c>
      <c r="F113" s="386">
        <v>0.79400000000000004</v>
      </c>
      <c r="G113" s="386">
        <f t="shared" si="73"/>
        <v>0.79400000000000004</v>
      </c>
      <c r="H113" s="386">
        <f t="shared" si="74"/>
        <v>0.79400000000000004</v>
      </c>
      <c r="I113" s="386">
        <f t="shared" si="75"/>
        <v>0</v>
      </c>
      <c r="J113" s="387">
        <v>0</v>
      </c>
      <c r="K113" s="388">
        <v>0</v>
      </c>
      <c r="L113" s="387">
        <v>0.79400000000000004</v>
      </c>
      <c r="M113" s="388">
        <v>0</v>
      </c>
      <c r="N113" s="400">
        <v>0</v>
      </c>
      <c r="O113" s="388">
        <v>0</v>
      </c>
      <c r="P113" s="387"/>
      <c r="Q113" s="388">
        <v>0</v>
      </c>
      <c r="R113" s="399">
        <f t="shared" si="70"/>
        <v>0.79400000000000004</v>
      </c>
      <c r="S113" s="386">
        <f t="shared" si="76"/>
        <v>0.79400000000000004</v>
      </c>
      <c r="T113" s="386">
        <f t="shared" si="51"/>
        <v>-0.79400000000000004</v>
      </c>
      <c r="U113" s="207">
        <f t="shared" si="52"/>
        <v>-1</v>
      </c>
      <c r="V113" s="369" t="s">
        <v>1097</v>
      </c>
    </row>
    <row r="114" spans="1:22" ht="24" customHeight="1" x14ac:dyDescent="0.2">
      <c r="A114" s="413" t="s">
        <v>914</v>
      </c>
      <c r="B114" s="417" t="s">
        <v>1073</v>
      </c>
      <c r="C114" s="417" t="s">
        <v>1074</v>
      </c>
      <c r="D114" s="399">
        <f t="shared" si="72"/>
        <v>0.18016699999999999</v>
      </c>
      <c r="E114" s="386">
        <v>0</v>
      </c>
      <c r="F114" s="386">
        <v>0.18016699999999999</v>
      </c>
      <c r="G114" s="386">
        <f t="shared" si="73"/>
        <v>0.18016699999999999</v>
      </c>
      <c r="H114" s="386">
        <f t="shared" si="74"/>
        <v>0.18016699999999999</v>
      </c>
      <c r="I114" s="386">
        <f t="shared" si="75"/>
        <v>0</v>
      </c>
      <c r="J114" s="387">
        <v>0</v>
      </c>
      <c r="K114" s="388">
        <v>0</v>
      </c>
      <c r="L114" s="387">
        <v>0.18016699999999999</v>
      </c>
      <c r="M114" s="388">
        <v>0</v>
      </c>
      <c r="N114" s="400">
        <v>0</v>
      </c>
      <c r="O114" s="388">
        <v>0</v>
      </c>
      <c r="P114" s="387"/>
      <c r="Q114" s="388">
        <v>0</v>
      </c>
      <c r="R114" s="399">
        <f t="shared" si="70"/>
        <v>0.18016699999999999</v>
      </c>
      <c r="S114" s="386">
        <f t="shared" si="76"/>
        <v>0.18016699999999999</v>
      </c>
      <c r="T114" s="386">
        <f t="shared" si="51"/>
        <v>-0.18016699999999999</v>
      </c>
      <c r="U114" s="207">
        <f t="shared" si="52"/>
        <v>-1</v>
      </c>
      <c r="V114" s="369" t="s">
        <v>1097</v>
      </c>
    </row>
    <row r="115" spans="1:22" ht="24" customHeight="1" x14ac:dyDescent="0.2">
      <c r="A115" s="413" t="s">
        <v>915</v>
      </c>
      <c r="B115" s="417" t="s">
        <v>1075</v>
      </c>
      <c r="C115" s="417" t="s">
        <v>1076</v>
      </c>
      <c r="D115" s="399">
        <f t="shared" si="72"/>
        <v>1.59358</v>
      </c>
      <c r="E115" s="386">
        <v>0</v>
      </c>
      <c r="F115" s="386">
        <v>1.59358</v>
      </c>
      <c r="G115" s="386">
        <f t="shared" si="73"/>
        <v>1.59358</v>
      </c>
      <c r="H115" s="386">
        <f t="shared" si="74"/>
        <v>1.59358</v>
      </c>
      <c r="I115" s="386">
        <f t="shared" si="75"/>
        <v>0</v>
      </c>
      <c r="J115" s="387">
        <v>0</v>
      </c>
      <c r="K115" s="388">
        <v>0</v>
      </c>
      <c r="L115" s="387">
        <v>0</v>
      </c>
      <c r="M115" s="388">
        <v>0</v>
      </c>
      <c r="N115" s="400">
        <v>0</v>
      </c>
      <c r="O115" s="388">
        <v>0</v>
      </c>
      <c r="P115" s="387">
        <v>1.59358</v>
      </c>
      <c r="Q115" s="388">
        <v>0</v>
      </c>
      <c r="R115" s="399">
        <f t="shared" si="70"/>
        <v>1.59358</v>
      </c>
      <c r="S115" s="386">
        <f t="shared" si="76"/>
        <v>1.59358</v>
      </c>
      <c r="T115" s="386">
        <f t="shared" si="51"/>
        <v>0</v>
      </c>
      <c r="U115" s="207" t="e">
        <f t="shared" si="52"/>
        <v>#DIV/0!</v>
      </c>
      <c r="V115" s="369"/>
    </row>
    <row r="116" spans="1:22" ht="24" customHeight="1" x14ac:dyDescent="0.2">
      <c r="A116" s="413" t="s">
        <v>916</v>
      </c>
      <c r="B116" s="418" t="s">
        <v>1077</v>
      </c>
      <c r="C116" s="417" t="s">
        <v>1078</v>
      </c>
      <c r="D116" s="399">
        <f t="shared" si="72"/>
        <v>2.3725000000000001</v>
      </c>
      <c r="E116" s="386">
        <v>0</v>
      </c>
      <c r="F116" s="386">
        <v>2.3725000000000001</v>
      </c>
      <c r="G116" s="386">
        <f t="shared" si="73"/>
        <v>2.3725000000000001</v>
      </c>
      <c r="H116" s="386">
        <f t="shared" si="74"/>
        <v>2.3725000000000001</v>
      </c>
      <c r="I116" s="386">
        <f t="shared" si="75"/>
        <v>1.2692875000000001</v>
      </c>
      <c r="J116" s="387">
        <v>0</v>
      </c>
      <c r="K116" s="388">
        <v>0</v>
      </c>
      <c r="L116" s="387">
        <v>2.3725000000000001</v>
      </c>
      <c r="M116" s="388">
        <f>0.8025/1.2</f>
        <v>0.66875000000000007</v>
      </c>
      <c r="N116" s="400">
        <v>0</v>
      </c>
      <c r="O116" s="388">
        <v>0.60053750000000006</v>
      </c>
      <c r="P116" s="387"/>
      <c r="Q116" s="388">
        <v>0</v>
      </c>
      <c r="R116" s="399">
        <f t="shared" si="70"/>
        <v>1.1032124999999999</v>
      </c>
      <c r="S116" s="386">
        <f t="shared" si="76"/>
        <v>1.1032124999999999</v>
      </c>
      <c r="T116" s="386">
        <f t="shared" si="51"/>
        <v>-1.1032124999999999</v>
      </c>
      <c r="U116" s="207">
        <f t="shared" si="52"/>
        <v>-0.46499999999999997</v>
      </c>
      <c r="V116" s="369" t="s">
        <v>1094</v>
      </c>
    </row>
    <row r="117" spans="1:22" ht="24" customHeight="1" x14ac:dyDescent="0.2">
      <c r="A117" s="413" t="s">
        <v>917</v>
      </c>
      <c r="B117" s="417" t="s">
        <v>1079</v>
      </c>
      <c r="C117" s="417" t="s">
        <v>1080</v>
      </c>
      <c r="D117" s="399">
        <f t="shared" si="72"/>
        <v>1.5</v>
      </c>
      <c r="E117" s="386">
        <v>0</v>
      </c>
      <c r="F117" s="386">
        <v>1.5</v>
      </c>
      <c r="G117" s="386">
        <f t="shared" si="73"/>
        <v>1.5</v>
      </c>
      <c r="H117" s="386">
        <f t="shared" si="74"/>
        <v>1.5</v>
      </c>
      <c r="I117" s="386">
        <f t="shared" si="75"/>
        <v>1.6227499999999999</v>
      </c>
      <c r="J117" s="387">
        <v>0</v>
      </c>
      <c r="K117" s="388">
        <v>0</v>
      </c>
      <c r="L117" s="387">
        <v>1.5</v>
      </c>
      <c r="M117" s="388">
        <v>0</v>
      </c>
      <c r="N117" s="400">
        <v>0</v>
      </c>
      <c r="O117" s="388">
        <v>1.6227499999999999</v>
      </c>
      <c r="P117" s="387">
        <v>0</v>
      </c>
      <c r="Q117" s="388">
        <v>0</v>
      </c>
      <c r="R117" s="399">
        <f t="shared" si="70"/>
        <v>-0.12274999999999991</v>
      </c>
      <c r="S117" s="386">
        <f t="shared" si="76"/>
        <v>-0.12274999999999991</v>
      </c>
      <c r="T117" s="386">
        <f t="shared" si="51"/>
        <v>0.12274999999999991</v>
      </c>
      <c r="U117" s="207">
        <f t="shared" si="52"/>
        <v>8.1833333333333272E-2</v>
      </c>
      <c r="V117" s="369" t="s">
        <v>1101</v>
      </c>
    </row>
    <row r="118" spans="1:22" ht="24" customHeight="1" x14ac:dyDescent="0.2">
      <c r="A118" s="413" t="s">
        <v>918</v>
      </c>
      <c r="B118" s="417" t="s">
        <v>1099</v>
      </c>
      <c r="C118" s="417" t="s">
        <v>1100</v>
      </c>
      <c r="D118" s="399">
        <f t="shared" si="72"/>
        <v>0.875</v>
      </c>
      <c r="E118" s="386">
        <v>0</v>
      </c>
      <c r="F118" s="386">
        <v>0.875</v>
      </c>
      <c r="G118" s="386">
        <f t="shared" si="73"/>
        <v>0.875</v>
      </c>
      <c r="H118" s="386">
        <f t="shared" si="74"/>
        <v>0.875</v>
      </c>
      <c r="I118" s="386">
        <f t="shared" si="75"/>
        <v>0</v>
      </c>
      <c r="J118" s="387">
        <v>0</v>
      </c>
      <c r="K118" s="388">
        <v>0</v>
      </c>
      <c r="L118" s="387">
        <v>0</v>
      </c>
      <c r="M118" s="388">
        <v>0</v>
      </c>
      <c r="N118" s="400"/>
      <c r="O118" s="388">
        <v>0</v>
      </c>
      <c r="P118" s="387">
        <v>0.875</v>
      </c>
      <c r="Q118" s="388">
        <v>0</v>
      </c>
      <c r="R118" s="399">
        <f t="shared" si="70"/>
        <v>0.875</v>
      </c>
      <c r="S118" s="386">
        <f t="shared" si="76"/>
        <v>0.875</v>
      </c>
      <c r="T118" s="386">
        <f t="shared" si="51"/>
        <v>0</v>
      </c>
      <c r="U118" s="207" t="e">
        <f t="shared" si="52"/>
        <v>#DIV/0!</v>
      </c>
      <c r="V118" s="369"/>
    </row>
    <row r="119" spans="1:22" ht="24" customHeight="1" x14ac:dyDescent="0.2">
      <c r="A119" s="413" t="s">
        <v>919</v>
      </c>
      <c r="B119" s="417" t="s">
        <v>1081</v>
      </c>
      <c r="C119" s="417" t="s">
        <v>1082</v>
      </c>
      <c r="D119" s="399">
        <f t="shared" si="72"/>
        <v>0.19902898421088167</v>
      </c>
      <c r="E119" s="386">
        <v>0</v>
      </c>
      <c r="F119" s="386">
        <v>0.19902898421088167</v>
      </c>
      <c r="G119" s="386">
        <f t="shared" si="73"/>
        <v>0.19902898421088167</v>
      </c>
      <c r="H119" s="386">
        <f t="shared" si="74"/>
        <v>0.19902898421088167</v>
      </c>
      <c r="I119" s="386">
        <f t="shared" si="75"/>
        <v>0</v>
      </c>
      <c r="J119" s="387">
        <v>0</v>
      </c>
      <c r="K119" s="388">
        <v>0</v>
      </c>
      <c r="L119" s="387">
        <v>0</v>
      </c>
      <c r="M119" s="388">
        <v>0</v>
      </c>
      <c r="N119" s="400">
        <v>0</v>
      </c>
      <c r="O119" s="388">
        <v>0</v>
      </c>
      <c r="P119" s="387">
        <v>0.19902898421088167</v>
      </c>
      <c r="Q119" s="388">
        <v>0</v>
      </c>
      <c r="R119" s="399">
        <f t="shared" si="70"/>
        <v>0.19902898421088167</v>
      </c>
      <c r="S119" s="386">
        <f t="shared" si="76"/>
        <v>0.19902898421088167</v>
      </c>
      <c r="T119" s="386">
        <f t="shared" si="51"/>
        <v>0</v>
      </c>
      <c r="U119" s="207" t="e">
        <f t="shared" si="52"/>
        <v>#DIV/0!</v>
      </c>
      <c r="V119" s="369"/>
    </row>
    <row r="120" spans="1:22" x14ac:dyDescent="0.2">
      <c r="E120" s="319"/>
      <c r="H120" s="321"/>
      <c r="I120" s="319"/>
    </row>
    <row r="121" spans="1:22" x14ac:dyDescent="0.2">
      <c r="E121" s="319"/>
      <c r="H121" s="321"/>
      <c r="I121" s="319"/>
    </row>
    <row r="122" spans="1:22" x14ac:dyDescent="0.2">
      <c r="E122" s="319"/>
      <c r="H122" s="321"/>
      <c r="I122" s="319"/>
    </row>
    <row r="123" spans="1:22" x14ac:dyDescent="0.2">
      <c r="E123" s="319"/>
      <c r="H123" s="321"/>
      <c r="I123" s="319"/>
    </row>
    <row r="124" spans="1:22" x14ac:dyDescent="0.2">
      <c r="E124" s="319"/>
      <c r="H124" s="321"/>
      <c r="I124" s="319"/>
    </row>
    <row r="125" spans="1:22" x14ac:dyDescent="0.2">
      <c r="E125" s="319"/>
      <c r="H125" s="321"/>
      <c r="I125" s="319"/>
    </row>
    <row r="126" spans="1:22" x14ac:dyDescent="0.2">
      <c r="E126" s="319"/>
      <c r="H126" s="321"/>
      <c r="I126" s="319"/>
    </row>
    <row r="127" spans="1:22" x14ac:dyDescent="0.2">
      <c r="E127" s="319"/>
      <c r="H127" s="321"/>
      <c r="I127" s="319"/>
    </row>
    <row r="128" spans="1:22" x14ac:dyDescent="0.2">
      <c r="E128" s="319"/>
      <c r="H128" s="321"/>
      <c r="I128" s="319"/>
    </row>
    <row r="129" spans="5:9" x14ac:dyDescent="0.2">
      <c r="E129" s="319"/>
      <c r="H129" s="321"/>
      <c r="I129" s="319"/>
    </row>
    <row r="130" spans="5:9" x14ac:dyDescent="0.2">
      <c r="E130" s="319"/>
      <c r="H130" s="321"/>
      <c r="I130" s="319"/>
    </row>
    <row r="131" spans="5:9" x14ac:dyDescent="0.2">
      <c r="E131" s="319"/>
      <c r="H131" s="321"/>
      <c r="I131" s="319"/>
    </row>
    <row r="132" spans="5:9" x14ac:dyDescent="0.2">
      <c r="E132" s="319"/>
      <c r="H132" s="321"/>
      <c r="I132" s="319"/>
    </row>
    <row r="133" spans="5:9" x14ac:dyDescent="0.2">
      <c r="E133" s="319"/>
      <c r="H133" s="321"/>
      <c r="I133" s="319"/>
    </row>
    <row r="134" spans="5:9" x14ac:dyDescent="0.2">
      <c r="E134" s="319"/>
      <c r="H134" s="321"/>
      <c r="I134" s="319"/>
    </row>
    <row r="135" spans="5:9" x14ac:dyDescent="0.2">
      <c r="E135" s="319"/>
      <c r="H135" s="321"/>
      <c r="I135" s="319"/>
    </row>
    <row r="136" spans="5:9" x14ac:dyDescent="0.2">
      <c r="E136" s="319"/>
      <c r="H136" s="321"/>
      <c r="I136" s="319"/>
    </row>
    <row r="137" spans="5:9" x14ac:dyDescent="0.2">
      <c r="E137" s="319"/>
      <c r="H137" s="321"/>
      <c r="I137" s="319"/>
    </row>
    <row r="138" spans="5:9" x14ac:dyDescent="0.2">
      <c r="E138" s="319"/>
      <c r="H138" s="321"/>
      <c r="I138" s="319"/>
    </row>
    <row r="139" spans="5:9" x14ac:dyDescent="0.2">
      <c r="E139" s="319"/>
      <c r="H139" s="321"/>
      <c r="I139" s="319"/>
    </row>
    <row r="140" spans="5:9" x14ac:dyDescent="0.2">
      <c r="E140" s="319"/>
      <c r="H140" s="321"/>
      <c r="I140" s="319"/>
    </row>
    <row r="141" spans="5:9" x14ac:dyDescent="0.2">
      <c r="E141" s="319"/>
      <c r="H141" s="321"/>
      <c r="I141" s="319"/>
    </row>
    <row r="142" spans="5:9" x14ac:dyDescent="0.2">
      <c r="E142" s="319"/>
      <c r="H142" s="321"/>
      <c r="I142" s="319"/>
    </row>
    <row r="143" spans="5:9" x14ac:dyDescent="0.2">
      <c r="E143" s="319"/>
      <c r="H143" s="321"/>
      <c r="I143" s="319"/>
    </row>
    <row r="144" spans="5:9" x14ac:dyDescent="0.2">
      <c r="E144" s="319"/>
      <c r="H144" s="321"/>
      <c r="I144" s="319"/>
    </row>
    <row r="145" spans="5:9" x14ac:dyDescent="0.2">
      <c r="E145" s="319"/>
      <c r="H145" s="321"/>
      <c r="I145" s="319"/>
    </row>
    <row r="146" spans="5:9" x14ac:dyDescent="0.2">
      <c r="E146" s="319"/>
      <c r="H146" s="321"/>
      <c r="I146" s="319"/>
    </row>
    <row r="147" spans="5:9" x14ac:dyDescent="0.2">
      <c r="E147" s="319"/>
      <c r="H147" s="321"/>
      <c r="I147" s="319"/>
    </row>
    <row r="148" spans="5:9" x14ac:dyDescent="0.2">
      <c r="E148" s="319"/>
      <c r="H148" s="321"/>
      <c r="I148" s="319"/>
    </row>
    <row r="149" spans="5:9" x14ac:dyDescent="0.2">
      <c r="E149" s="319"/>
      <c r="H149" s="321"/>
      <c r="I149" s="319"/>
    </row>
    <row r="150" spans="5:9" x14ac:dyDescent="0.2">
      <c r="E150" s="319"/>
      <c r="H150" s="321"/>
      <c r="I150" s="319"/>
    </row>
    <row r="151" spans="5:9" x14ac:dyDescent="0.2">
      <c r="E151" s="319"/>
      <c r="H151" s="321"/>
      <c r="I151" s="31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honeticPr fontId="71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2"/>
  <headerFooter alignWithMargins="0"/>
  <colBreaks count="1" manualBreakCount="1">
    <brk id="9" max="11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802</v>
      </c>
    </row>
    <row r="4" spans="1:34" ht="18.75" x14ac:dyDescent="0.3">
      <c r="A4" s="241" t="s">
        <v>162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4" t="s">
        <v>66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4" t="s">
        <v>806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3" t="s">
        <v>807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5" t="s">
        <v>21</v>
      </c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6" t="s">
        <v>805</v>
      </c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3" t="s">
        <v>808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2"/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34"/>
    </row>
    <row r="15" spans="1:34" ht="15.75" customHeight="1" x14ac:dyDescent="0.25">
      <c r="A15" s="211" t="s">
        <v>67</v>
      </c>
      <c r="B15" s="211" t="s">
        <v>20</v>
      </c>
      <c r="C15" s="211" t="s">
        <v>5</v>
      </c>
      <c r="D15" s="211" t="s">
        <v>822</v>
      </c>
      <c r="E15" s="211" t="s">
        <v>823</v>
      </c>
      <c r="F15" s="233" t="s">
        <v>824</v>
      </c>
      <c r="G15" s="235"/>
      <c r="H15" s="211" t="s">
        <v>825</v>
      </c>
      <c r="I15" s="211"/>
      <c r="J15" s="211" t="s">
        <v>826</v>
      </c>
      <c r="K15" s="211"/>
      <c r="L15" s="211"/>
      <c r="M15" s="211"/>
      <c r="N15" s="211" t="s">
        <v>827</v>
      </c>
      <c r="O15" s="211"/>
      <c r="P15" s="233" t="s">
        <v>767</v>
      </c>
      <c r="Q15" s="234"/>
      <c r="R15" s="234"/>
      <c r="S15" s="235"/>
      <c r="T15" s="211" t="s">
        <v>7</v>
      </c>
      <c r="U15" s="211"/>
      <c r="V15" s="146"/>
    </row>
    <row r="16" spans="1:34" ht="59.25" customHeight="1" x14ac:dyDescent="0.25">
      <c r="A16" s="211"/>
      <c r="B16" s="211"/>
      <c r="C16" s="211"/>
      <c r="D16" s="211"/>
      <c r="E16" s="211"/>
      <c r="F16" s="236"/>
      <c r="G16" s="238"/>
      <c r="H16" s="211"/>
      <c r="I16" s="211"/>
      <c r="J16" s="211"/>
      <c r="K16" s="211"/>
      <c r="L16" s="211"/>
      <c r="M16" s="211"/>
      <c r="N16" s="211"/>
      <c r="O16" s="211"/>
      <c r="P16" s="236"/>
      <c r="Q16" s="237"/>
      <c r="R16" s="237"/>
      <c r="S16" s="238"/>
      <c r="T16" s="211"/>
      <c r="U16" s="211"/>
    </row>
    <row r="17" spans="1:21" ht="49.5" customHeight="1" x14ac:dyDescent="0.25">
      <c r="A17" s="211"/>
      <c r="B17" s="211"/>
      <c r="C17" s="211"/>
      <c r="D17" s="211"/>
      <c r="E17" s="211"/>
      <c r="F17" s="236"/>
      <c r="G17" s="238"/>
      <c r="H17" s="211"/>
      <c r="I17" s="211"/>
      <c r="J17" s="211" t="s">
        <v>9</v>
      </c>
      <c r="K17" s="211"/>
      <c r="L17" s="211" t="s">
        <v>10</v>
      </c>
      <c r="M17" s="211"/>
      <c r="N17" s="211"/>
      <c r="O17" s="211"/>
      <c r="P17" s="239" t="s">
        <v>828</v>
      </c>
      <c r="Q17" s="240"/>
      <c r="R17" s="239" t="s">
        <v>8</v>
      </c>
      <c r="S17" s="240"/>
      <c r="T17" s="211"/>
      <c r="U17" s="211"/>
    </row>
    <row r="18" spans="1:21" ht="129" customHeight="1" x14ac:dyDescent="0.25">
      <c r="A18" s="211"/>
      <c r="B18" s="211"/>
      <c r="C18" s="211"/>
      <c r="D18" s="211"/>
      <c r="E18" s="211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763</v>
      </c>
      <c r="L18" s="147" t="s">
        <v>4</v>
      </c>
      <c r="M18" s="147" t="s">
        <v>761</v>
      </c>
      <c r="N18" s="147" t="s">
        <v>4</v>
      </c>
      <c r="O18" s="147" t="s">
        <v>15</v>
      </c>
      <c r="P18" s="147" t="s">
        <v>4</v>
      </c>
      <c r="Q18" s="147" t="s">
        <v>763</v>
      </c>
      <c r="R18" s="147" t="s">
        <v>4</v>
      </c>
      <c r="S18" s="147" t="s">
        <v>764</v>
      </c>
      <c r="T18" s="211"/>
      <c r="U18" s="211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11">
        <f>S19+1</f>
        <v>20</v>
      </c>
      <c r="U19" s="211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9"/>
      <c r="U20" s="240"/>
    </row>
    <row r="21" spans="1:21" x14ac:dyDescent="0.25">
      <c r="A21" s="211" t="s">
        <v>84</v>
      </c>
      <c r="B21" s="211"/>
      <c r="C21" s="211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11"/>
      <c r="U21" s="211"/>
    </row>
    <row r="23" spans="1:21" s="5" customFormat="1" ht="49.5" customHeight="1" x14ac:dyDescent="0.25">
      <c r="A23" s="232" t="s">
        <v>797</v>
      </c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802</v>
      </c>
      <c r="Y3" s="2"/>
    </row>
    <row r="4" spans="1:45" ht="18.75" x14ac:dyDescent="0.3">
      <c r="A4" s="220" t="s">
        <v>765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157"/>
      <c r="Y4" s="157"/>
      <c r="Z4" s="157"/>
      <c r="AA4" s="157"/>
    </row>
    <row r="5" spans="1:45" ht="18.75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3" t="s">
        <v>799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150"/>
      <c r="Y7" s="150"/>
      <c r="Z7" s="150"/>
      <c r="AA7" s="150"/>
    </row>
    <row r="8" spans="1:45" x14ac:dyDescent="0.25">
      <c r="A8" s="216" t="s">
        <v>70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9" t="s">
        <v>55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159"/>
      <c r="Y12" s="159"/>
      <c r="Z12" s="159"/>
      <c r="AA12" s="159"/>
    </row>
    <row r="13" spans="1:45" x14ac:dyDescent="0.25">
      <c r="A13" s="216" t="s">
        <v>71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"/>
      <c r="Y13" s="21"/>
      <c r="Z13" s="21"/>
      <c r="AA13" s="21"/>
    </row>
    <row r="14" spans="1:45" ht="15.75" customHeight="1" x14ac:dyDescent="0.25">
      <c r="A14" s="251"/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7" t="s">
        <v>67</v>
      </c>
      <c r="B15" s="250" t="s">
        <v>20</v>
      </c>
      <c r="C15" s="250" t="s">
        <v>5</v>
      </c>
      <c r="D15" s="247" t="s">
        <v>829</v>
      </c>
      <c r="E15" s="252" t="s">
        <v>792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15" t="s">
        <v>159</v>
      </c>
      <c r="T15" s="215"/>
      <c r="U15" s="215"/>
      <c r="V15" s="215"/>
      <c r="W15" s="250" t="s">
        <v>7</v>
      </c>
      <c r="X15" s="161"/>
      <c r="Y15" s="161"/>
    </row>
    <row r="16" spans="1:45" ht="13.5" customHeight="1" x14ac:dyDescent="0.25">
      <c r="A16" s="248"/>
      <c r="B16" s="250"/>
      <c r="C16" s="250"/>
      <c r="D16" s="248"/>
      <c r="E16" s="252" t="s">
        <v>9</v>
      </c>
      <c r="F16" s="252"/>
      <c r="G16" s="252"/>
      <c r="H16" s="252"/>
      <c r="I16" s="252"/>
      <c r="J16" s="252"/>
      <c r="K16" s="252"/>
      <c r="L16" s="252" t="s">
        <v>10</v>
      </c>
      <c r="M16" s="252"/>
      <c r="N16" s="252"/>
      <c r="O16" s="252"/>
      <c r="P16" s="252"/>
      <c r="Q16" s="252"/>
      <c r="R16" s="252"/>
      <c r="S16" s="215"/>
      <c r="T16" s="215"/>
      <c r="U16" s="215"/>
      <c r="V16" s="215"/>
      <c r="W16" s="250"/>
      <c r="X16" s="161"/>
      <c r="Y16" s="161"/>
      <c r="Z16" s="161"/>
      <c r="AA16" s="161"/>
    </row>
    <row r="17" spans="1:27" ht="13.5" customHeight="1" x14ac:dyDescent="0.25">
      <c r="A17" s="248"/>
      <c r="B17" s="250"/>
      <c r="C17" s="250"/>
      <c r="D17" s="248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15"/>
      <c r="T17" s="215"/>
      <c r="U17" s="215"/>
      <c r="V17" s="215"/>
      <c r="W17" s="250"/>
      <c r="X17" s="161"/>
      <c r="Y17" s="161"/>
      <c r="Z17" s="161"/>
      <c r="AA17" s="161"/>
    </row>
    <row r="18" spans="1:27" ht="43.5" customHeight="1" x14ac:dyDescent="0.25">
      <c r="A18" s="248"/>
      <c r="B18" s="250"/>
      <c r="C18" s="250"/>
      <c r="D18" s="248"/>
      <c r="E18" s="162" t="s">
        <v>23</v>
      </c>
      <c r="F18" s="252" t="s">
        <v>22</v>
      </c>
      <c r="G18" s="252"/>
      <c r="H18" s="252"/>
      <c r="I18" s="252"/>
      <c r="J18" s="252"/>
      <c r="K18" s="252"/>
      <c r="L18" s="162" t="s">
        <v>23</v>
      </c>
      <c r="M18" s="252" t="s">
        <v>22</v>
      </c>
      <c r="N18" s="252"/>
      <c r="O18" s="252"/>
      <c r="P18" s="252"/>
      <c r="Q18" s="252"/>
      <c r="R18" s="252"/>
      <c r="S18" s="226" t="s">
        <v>23</v>
      </c>
      <c r="T18" s="228"/>
      <c r="U18" s="226" t="s">
        <v>22</v>
      </c>
      <c r="V18" s="228"/>
      <c r="W18" s="250"/>
      <c r="X18" s="161"/>
      <c r="Y18" s="161"/>
      <c r="Z18" s="161"/>
      <c r="AA18" s="161"/>
    </row>
    <row r="19" spans="1:27" ht="71.25" customHeight="1" x14ac:dyDescent="0.25">
      <c r="A19" s="249"/>
      <c r="B19" s="250"/>
      <c r="C19" s="250"/>
      <c r="D19" s="249"/>
      <c r="E19" s="9" t="s">
        <v>828</v>
      </c>
      <c r="F19" s="9" t="s">
        <v>828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828</v>
      </c>
      <c r="M19" s="9" t="s">
        <v>828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830</v>
      </c>
      <c r="T19" s="163" t="s">
        <v>81</v>
      </c>
      <c r="U19" s="163" t="s">
        <v>830</v>
      </c>
      <c r="V19" s="163" t="s">
        <v>81</v>
      </c>
      <c r="W19" s="250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6" t="s">
        <v>84</v>
      </c>
      <c r="B22" s="227"/>
      <c r="C22" s="22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2"/>
      <c r="B24" s="232"/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802</v>
      </c>
      <c r="Z3" s="2"/>
      <c r="AB3" s="2"/>
    </row>
    <row r="4" spans="1:47" s="19" customFormat="1" ht="40.5" customHeight="1" x14ac:dyDescent="0.25">
      <c r="A4" s="279" t="s">
        <v>760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3" t="s">
        <v>799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150"/>
      <c r="Z7" s="150"/>
      <c r="AA7" s="150"/>
      <c r="AB7" s="150"/>
      <c r="AC7" s="150"/>
      <c r="AD7" s="150"/>
      <c r="AE7" s="150"/>
    </row>
    <row r="8" spans="1:47" x14ac:dyDescent="0.25">
      <c r="A8" s="216" t="s">
        <v>69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9" t="s">
        <v>55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6" t="s">
        <v>809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"/>
      <c r="Z13" s="21"/>
      <c r="AA13" s="21"/>
      <c r="AB13" s="21"/>
      <c r="AC13" s="21"/>
      <c r="AD13" s="21"/>
      <c r="AE13" s="21"/>
    </row>
    <row r="14" spans="1:47" x14ac:dyDescent="0.25">
      <c r="A14" s="256"/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7" t="s">
        <v>67</v>
      </c>
      <c r="B15" s="250" t="s">
        <v>20</v>
      </c>
      <c r="C15" s="250" t="s">
        <v>5</v>
      </c>
      <c r="D15" s="258" t="s">
        <v>85</v>
      </c>
      <c r="E15" s="264" t="s">
        <v>793</v>
      </c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6"/>
      <c r="Q15" s="264" t="s">
        <v>160</v>
      </c>
      <c r="R15" s="265"/>
      <c r="S15" s="265"/>
      <c r="T15" s="265"/>
      <c r="U15" s="266"/>
      <c r="V15" s="257" t="s">
        <v>7</v>
      </c>
      <c r="W15" s="257"/>
      <c r="X15" s="257"/>
    </row>
    <row r="16" spans="1:47" ht="22.5" customHeight="1" x14ac:dyDescent="0.25">
      <c r="A16" s="248"/>
      <c r="B16" s="250"/>
      <c r="C16" s="250"/>
      <c r="D16" s="259"/>
      <c r="E16" s="267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9"/>
      <c r="Q16" s="270"/>
      <c r="R16" s="271"/>
      <c r="S16" s="271"/>
      <c r="T16" s="271"/>
      <c r="U16" s="272"/>
      <c r="V16" s="257"/>
      <c r="W16" s="257"/>
      <c r="X16" s="257"/>
    </row>
    <row r="17" spans="1:33" ht="24" customHeight="1" x14ac:dyDescent="0.25">
      <c r="A17" s="248"/>
      <c r="B17" s="250"/>
      <c r="C17" s="250"/>
      <c r="D17" s="259"/>
      <c r="E17" s="252" t="s">
        <v>9</v>
      </c>
      <c r="F17" s="252"/>
      <c r="G17" s="252"/>
      <c r="H17" s="252"/>
      <c r="I17" s="252"/>
      <c r="J17" s="252"/>
      <c r="K17" s="261" t="s">
        <v>10</v>
      </c>
      <c r="L17" s="262"/>
      <c r="M17" s="262"/>
      <c r="N17" s="262"/>
      <c r="O17" s="262"/>
      <c r="P17" s="263"/>
      <c r="Q17" s="267"/>
      <c r="R17" s="268"/>
      <c r="S17" s="268"/>
      <c r="T17" s="268"/>
      <c r="U17" s="269"/>
      <c r="V17" s="257"/>
      <c r="W17" s="257"/>
      <c r="X17" s="257"/>
    </row>
    <row r="18" spans="1:33" ht="75.75" customHeight="1" x14ac:dyDescent="0.25">
      <c r="A18" s="249"/>
      <c r="B18" s="250"/>
      <c r="C18" s="250"/>
      <c r="D18" s="260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7"/>
      <c r="W18" s="257"/>
      <c r="X18" s="257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4">
        <f t="shared" si="0"/>
        <v>22</v>
      </c>
      <c r="W19" s="254"/>
      <c r="X19" s="254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6"/>
      <c r="W20" s="277"/>
      <c r="X20" s="278"/>
    </row>
    <row r="21" spans="1:33" s="1" customFormat="1" x14ac:dyDescent="0.25">
      <c r="A21" s="273" t="s">
        <v>84</v>
      </c>
      <c r="B21" s="274"/>
      <c r="C21" s="275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5"/>
      <c r="W21" s="255"/>
      <c r="X21" s="255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3" t="s">
        <v>80</v>
      </c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802</v>
      </c>
      <c r="AC3" s="2"/>
      <c r="AE3" s="2"/>
    </row>
    <row r="4" spans="1:36" s="19" customFormat="1" ht="18.75" x14ac:dyDescent="0.25">
      <c r="A4" s="279" t="s">
        <v>161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170"/>
      <c r="AC4" s="170"/>
      <c r="AD4" s="170"/>
      <c r="AE4" s="170"/>
      <c r="AF4" s="170"/>
    </row>
    <row r="5" spans="1:36" ht="18.75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3" t="s">
        <v>799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150"/>
      <c r="AC7" s="150"/>
      <c r="AD7" s="150"/>
      <c r="AE7" s="150"/>
      <c r="AF7" s="150"/>
    </row>
    <row r="8" spans="1:36" x14ac:dyDescent="0.25">
      <c r="A8" s="280" t="s">
        <v>69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9" t="s">
        <v>55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15"/>
      <c r="AC12" s="159"/>
      <c r="AD12" s="159"/>
      <c r="AE12" s="159"/>
      <c r="AF12" s="159"/>
    </row>
    <row r="13" spans="1:36" x14ac:dyDescent="0.25">
      <c r="A13" s="216" t="s">
        <v>810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7" t="s">
        <v>67</v>
      </c>
      <c r="B15" s="250" t="s">
        <v>20</v>
      </c>
      <c r="C15" s="250" t="s">
        <v>5</v>
      </c>
      <c r="D15" s="247" t="s">
        <v>85</v>
      </c>
      <c r="E15" s="252" t="s">
        <v>72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64" t="s">
        <v>160</v>
      </c>
      <c r="U15" s="265"/>
      <c r="V15" s="265"/>
      <c r="W15" s="265"/>
      <c r="X15" s="265"/>
      <c r="Y15" s="265"/>
      <c r="Z15" s="266"/>
      <c r="AA15" s="257" t="s">
        <v>7</v>
      </c>
    </row>
    <row r="16" spans="1:36" ht="26.25" customHeight="1" x14ac:dyDescent="0.25">
      <c r="A16" s="248"/>
      <c r="B16" s="250"/>
      <c r="C16" s="250"/>
      <c r="D16" s="248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70"/>
      <c r="U16" s="271"/>
      <c r="V16" s="271"/>
      <c r="W16" s="271"/>
      <c r="X16" s="271"/>
      <c r="Y16" s="271"/>
      <c r="Z16" s="272"/>
      <c r="AA16" s="257"/>
    </row>
    <row r="17" spans="1:33" ht="30" customHeight="1" x14ac:dyDescent="0.25">
      <c r="A17" s="248"/>
      <c r="B17" s="250"/>
      <c r="C17" s="250"/>
      <c r="D17" s="248"/>
      <c r="E17" s="252" t="s">
        <v>9</v>
      </c>
      <c r="F17" s="252"/>
      <c r="G17" s="252"/>
      <c r="H17" s="252"/>
      <c r="I17" s="252"/>
      <c r="J17" s="252"/>
      <c r="K17" s="252"/>
      <c r="L17" s="252" t="s">
        <v>10</v>
      </c>
      <c r="M17" s="252"/>
      <c r="N17" s="252"/>
      <c r="O17" s="252"/>
      <c r="P17" s="252"/>
      <c r="Q17" s="252"/>
      <c r="R17" s="252"/>
      <c r="S17" s="252"/>
      <c r="T17" s="267"/>
      <c r="U17" s="268"/>
      <c r="V17" s="268"/>
      <c r="W17" s="268"/>
      <c r="X17" s="268"/>
      <c r="Y17" s="268"/>
      <c r="Z17" s="269"/>
      <c r="AA17" s="257"/>
    </row>
    <row r="18" spans="1:33" ht="96" customHeight="1" x14ac:dyDescent="0.25">
      <c r="A18" s="249"/>
      <c r="B18" s="250"/>
      <c r="C18" s="250"/>
      <c r="D18" s="249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7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6" t="s">
        <v>84</v>
      </c>
      <c r="B21" s="227"/>
      <c r="C21" s="22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3" t="s">
        <v>80</v>
      </c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802</v>
      </c>
      <c r="X3" s="2"/>
      <c r="AC3" s="2"/>
    </row>
    <row r="4" spans="1:34" s="19" customFormat="1" ht="18.75" customHeight="1" x14ac:dyDescent="0.25">
      <c r="A4" s="279" t="s">
        <v>798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3" t="s">
        <v>799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80" t="s">
        <v>74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6" t="s">
        <v>811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1"/>
      <c r="B15" s="251"/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7" t="s">
        <v>67</v>
      </c>
      <c r="B16" s="250" t="s">
        <v>20</v>
      </c>
      <c r="C16" s="250" t="s">
        <v>5</v>
      </c>
      <c r="D16" s="247" t="s">
        <v>65</v>
      </c>
      <c r="E16" s="250" t="s">
        <v>82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 t="s">
        <v>160</v>
      </c>
      <c r="Q16" s="250"/>
      <c r="R16" s="250"/>
      <c r="S16" s="250"/>
      <c r="T16" s="250"/>
      <c r="U16" s="250" t="s">
        <v>7</v>
      </c>
      <c r="V16" s="161"/>
    </row>
    <row r="17" spans="1:31" x14ac:dyDescent="0.25">
      <c r="A17" s="248"/>
      <c r="B17" s="250"/>
      <c r="C17" s="250"/>
      <c r="D17" s="248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161"/>
    </row>
    <row r="18" spans="1:31" ht="27.75" customHeight="1" x14ac:dyDescent="0.25">
      <c r="A18" s="248"/>
      <c r="B18" s="250"/>
      <c r="C18" s="250"/>
      <c r="D18" s="248"/>
      <c r="E18" s="252" t="s">
        <v>9</v>
      </c>
      <c r="F18" s="252"/>
      <c r="G18" s="252"/>
      <c r="H18" s="252"/>
      <c r="I18" s="252"/>
      <c r="J18" s="252" t="s">
        <v>10</v>
      </c>
      <c r="K18" s="252"/>
      <c r="L18" s="252"/>
      <c r="M18" s="252"/>
      <c r="N18" s="252"/>
      <c r="O18" s="252"/>
      <c r="P18" s="250"/>
      <c r="Q18" s="250"/>
      <c r="R18" s="250"/>
      <c r="S18" s="250"/>
      <c r="T18" s="250"/>
      <c r="U18" s="250"/>
    </row>
    <row r="19" spans="1:31" ht="81.75" customHeight="1" x14ac:dyDescent="0.25">
      <c r="A19" s="249"/>
      <c r="B19" s="250"/>
      <c r="C19" s="250"/>
      <c r="D19" s="249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164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50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6" t="s">
        <v>84</v>
      </c>
      <c r="B22" s="227"/>
      <c r="C22" s="22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768</v>
      </c>
    </row>
    <row r="2" spans="1:45" ht="18.75" x14ac:dyDescent="0.3">
      <c r="J2" s="178"/>
      <c r="K2" s="280"/>
      <c r="L2" s="280"/>
      <c r="M2" s="280"/>
      <c r="N2" s="280"/>
      <c r="O2" s="178"/>
      <c r="AS2" s="25" t="s">
        <v>0</v>
      </c>
    </row>
    <row r="3" spans="1:45" ht="18.75" x14ac:dyDescent="0.3">
      <c r="AS3" s="25" t="s">
        <v>802</v>
      </c>
    </row>
    <row r="4" spans="1:45" s="5" customFormat="1" ht="18.75" x14ac:dyDescent="0.3">
      <c r="A4" s="220" t="s">
        <v>795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</row>
    <row r="5" spans="1:45" s="5" customFormat="1" ht="18.75" customHeight="1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3" t="s">
        <v>806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</row>
    <row r="8" spans="1:45" s="5" customFormat="1" ht="15.75" x14ac:dyDescent="0.25">
      <c r="A8" s="216" t="s">
        <v>813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</row>
    <row r="11" spans="1:45" s="5" customFormat="1" ht="18.75" x14ac:dyDescent="0.3">
      <c r="AA11" s="25"/>
    </row>
    <row r="12" spans="1:45" s="5" customFormat="1" ht="18.75" x14ac:dyDescent="0.25">
      <c r="A12" s="209" t="s">
        <v>55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</row>
    <row r="13" spans="1:45" s="5" customFormat="1" ht="15.75" x14ac:dyDescent="0.25">
      <c r="A13" s="216" t="s">
        <v>812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</row>
    <row r="14" spans="1:45" ht="15.75" customHeight="1" x14ac:dyDescent="0.2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3"/>
      <c r="AL14" s="283"/>
      <c r="AM14" s="283"/>
      <c r="AN14" s="283"/>
      <c r="AO14" s="283"/>
      <c r="AP14" s="283"/>
      <c r="AQ14" s="283"/>
      <c r="AR14" s="283"/>
      <c r="AS14" s="283"/>
    </row>
    <row r="15" spans="1:45" s="133" customFormat="1" ht="63" customHeight="1" x14ac:dyDescent="0.25">
      <c r="A15" s="284" t="s">
        <v>67</v>
      </c>
      <c r="B15" s="282" t="s">
        <v>19</v>
      </c>
      <c r="C15" s="282" t="s">
        <v>5</v>
      </c>
      <c r="D15" s="282" t="s">
        <v>800</v>
      </c>
      <c r="E15" s="282"/>
      <c r="F15" s="282"/>
      <c r="G15" s="282"/>
      <c r="H15" s="282"/>
      <c r="I15" s="282"/>
      <c r="J15" s="282"/>
      <c r="K15" s="282"/>
      <c r="L15" s="282"/>
      <c r="M15" s="282"/>
      <c r="N15" s="282"/>
      <c r="O15" s="282"/>
      <c r="P15" s="282"/>
      <c r="Q15" s="282"/>
      <c r="R15" s="282"/>
      <c r="S15" s="282"/>
      <c r="T15" s="282"/>
      <c r="U15" s="282"/>
      <c r="V15" s="282"/>
      <c r="W15" s="282"/>
      <c r="X15" s="282"/>
      <c r="Y15" s="282"/>
      <c r="Z15" s="282"/>
      <c r="AA15" s="282"/>
      <c r="AB15" s="282"/>
      <c r="AC15" s="282"/>
      <c r="AD15" s="282"/>
      <c r="AE15" s="282"/>
      <c r="AF15" s="282"/>
      <c r="AG15" s="282"/>
      <c r="AH15" s="282"/>
      <c r="AI15" s="282"/>
      <c r="AJ15" s="282"/>
      <c r="AK15" s="282"/>
      <c r="AL15" s="282"/>
      <c r="AM15" s="282"/>
      <c r="AN15" s="282"/>
      <c r="AO15" s="282"/>
      <c r="AP15" s="282"/>
      <c r="AQ15" s="282"/>
      <c r="AR15" s="282"/>
      <c r="AS15" s="282"/>
    </row>
    <row r="16" spans="1:45" ht="87.75" customHeight="1" x14ac:dyDescent="0.2">
      <c r="A16" s="284"/>
      <c r="B16" s="282"/>
      <c r="C16" s="282"/>
      <c r="D16" s="282" t="s">
        <v>772</v>
      </c>
      <c r="E16" s="282"/>
      <c r="F16" s="282"/>
      <c r="G16" s="282"/>
      <c r="H16" s="282"/>
      <c r="I16" s="282"/>
      <c r="J16" s="282" t="s">
        <v>773</v>
      </c>
      <c r="K16" s="282"/>
      <c r="L16" s="282"/>
      <c r="M16" s="282"/>
      <c r="N16" s="282"/>
      <c r="O16" s="282"/>
      <c r="P16" s="282" t="s">
        <v>774</v>
      </c>
      <c r="Q16" s="282"/>
      <c r="R16" s="282"/>
      <c r="S16" s="282"/>
      <c r="T16" s="282"/>
      <c r="U16" s="282"/>
      <c r="V16" s="282" t="s">
        <v>775</v>
      </c>
      <c r="W16" s="282"/>
      <c r="X16" s="282"/>
      <c r="Y16" s="282"/>
      <c r="Z16" s="282"/>
      <c r="AA16" s="282"/>
      <c r="AB16" s="282" t="s">
        <v>776</v>
      </c>
      <c r="AC16" s="282"/>
      <c r="AD16" s="282"/>
      <c r="AE16" s="282"/>
      <c r="AF16" s="282"/>
      <c r="AG16" s="282"/>
      <c r="AH16" s="282" t="s">
        <v>777</v>
      </c>
      <c r="AI16" s="282"/>
      <c r="AJ16" s="282"/>
      <c r="AK16" s="282"/>
      <c r="AL16" s="282"/>
      <c r="AM16" s="282"/>
      <c r="AN16" s="282" t="s">
        <v>778</v>
      </c>
      <c r="AO16" s="282"/>
      <c r="AP16" s="282"/>
      <c r="AQ16" s="282"/>
      <c r="AR16" s="282"/>
      <c r="AS16" s="282"/>
    </row>
    <row r="17" spans="1:45" s="134" customFormat="1" ht="108.75" customHeight="1" x14ac:dyDescent="0.2">
      <c r="A17" s="284"/>
      <c r="B17" s="282"/>
      <c r="C17" s="282"/>
      <c r="D17" s="281" t="s">
        <v>779</v>
      </c>
      <c r="E17" s="281"/>
      <c r="F17" s="281" t="s">
        <v>779</v>
      </c>
      <c r="G17" s="281"/>
      <c r="H17" s="281" t="s">
        <v>780</v>
      </c>
      <c r="I17" s="281"/>
      <c r="J17" s="281" t="s">
        <v>779</v>
      </c>
      <c r="K17" s="281"/>
      <c r="L17" s="281" t="s">
        <v>779</v>
      </c>
      <c r="M17" s="281"/>
      <c r="N17" s="281" t="s">
        <v>780</v>
      </c>
      <c r="O17" s="281"/>
      <c r="P17" s="281" t="s">
        <v>779</v>
      </c>
      <c r="Q17" s="281"/>
      <c r="R17" s="281" t="s">
        <v>779</v>
      </c>
      <c r="S17" s="281"/>
      <c r="T17" s="281" t="s">
        <v>780</v>
      </c>
      <c r="U17" s="281"/>
      <c r="V17" s="281" t="s">
        <v>779</v>
      </c>
      <c r="W17" s="281"/>
      <c r="X17" s="281" t="s">
        <v>779</v>
      </c>
      <c r="Y17" s="281"/>
      <c r="Z17" s="281" t="s">
        <v>780</v>
      </c>
      <c r="AA17" s="281"/>
      <c r="AB17" s="281" t="s">
        <v>779</v>
      </c>
      <c r="AC17" s="281"/>
      <c r="AD17" s="281" t="s">
        <v>779</v>
      </c>
      <c r="AE17" s="281"/>
      <c r="AF17" s="281" t="s">
        <v>780</v>
      </c>
      <c r="AG17" s="281"/>
      <c r="AH17" s="281" t="s">
        <v>779</v>
      </c>
      <c r="AI17" s="281"/>
      <c r="AJ17" s="281" t="s">
        <v>779</v>
      </c>
      <c r="AK17" s="281"/>
      <c r="AL17" s="281" t="s">
        <v>780</v>
      </c>
      <c r="AM17" s="281"/>
      <c r="AN17" s="281" t="s">
        <v>779</v>
      </c>
      <c r="AO17" s="281"/>
      <c r="AP17" s="281" t="s">
        <v>779</v>
      </c>
      <c r="AQ17" s="281"/>
      <c r="AR17" s="281" t="s">
        <v>780</v>
      </c>
      <c r="AS17" s="281"/>
    </row>
    <row r="18" spans="1:45" ht="36" customHeight="1" x14ac:dyDescent="0.2">
      <c r="A18" s="284"/>
      <c r="B18" s="282"/>
      <c r="C18" s="282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781</v>
      </c>
      <c r="G19" s="180" t="s">
        <v>782</v>
      </c>
      <c r="H19" s="180" t="s">
        <v>783</v>
      </c>
      <c r="I19" s="180" t="s">
        <v>783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784</v>
      </c>
      <c r="O19" s="180" t="s">
        <v>784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785</v>
      </c>
      <c r="U19" s="180" t="s">
        <v>785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786</v>
      </c>
      <c r="AA19" s="180" t="s">
        <v>786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787</v>
      </c>
      <c r="AG19" s="180" t="s">
        <v>787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788</v>
      </c>
      <c r="AM19" s="180" t="s">
        <v>788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789</v>
      </c>
      <c r="AS19" s="180" t="s">
        <v>789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790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802</v>
      </c>
    </row>
    <row r="4" spans="1:19" s="19" customFormat="1" ht="59.25" customHeight="1" x14ac:dyDescent="0.25">
      <c r="B4" s="279" t="s">
        <v>796</v>
      </c>
      <c r="C4" s="279"/>
      <c r="D4" s="279"/>
      <c r="E4" s="279"/>
      <c r="F4" s="279"/>
      <c r="G4" s="279"/>
      <c r="H4" s="279"/>
      <c r="I4" s="279"/>
      <c r="J4" s="279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3" t="s">
        <v>799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150"/>
      <c r="O7" s="150"/>
      <c r="P7" s="150"/>
      <c r="Q7" s="150"/>
      <c r="R7" s="150"/>
    </row>
    <row r="8" spans="1:19" s="5" customFormat="1" ht="15.75" customHeight="1" x14ac:dyDescent="0.25">
      <c r="A8" s="280" t="s">
        <v>73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9" t="s">
        <v>55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15"/>
      <c r="O12" s="159"/>
      <c r="P12" s="159"/>
      <c r="Q12" s="159"/>
      <c r="R12" s="159"/>
    </row>
    <row r="13" spans="1:19" s="5" customFormat="1" x14ac:dyDescent="0.25">
      <c r="A13" s="216" t="s">
        <v>86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"/>
      <c r="O13" s="21"/>
      <c r="P13" s="21"/>
      <c r="Q13" s="21"/>
      <c r="R13" s="21"/>
    </row>
    <row r="14" spans="1:19" s="13" customFormat="1" x14ac:dyDescent="0.2">
      <c r="A14" s="287"/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</row>
    <row r="15" spans="1:19" s="31" customFormat="1" ht="90" customHeight="1" x14ac:dyDescent="0.2">
      <c r="A15" s="284" t="s">
        <v>67</v>
      </c>
      <c r="B15" s="284" t="s">
        <v>19</v>
      </c>
      <c r="C15" s="284" t="s">
        <v>5</v>
      </c>
      <c r="D15" s="286" t="s">
        <v>770</v>
      </c>
      <c r="E15" s="286" t="s">
        <v>769</v>
      </c>
      <c r="F15" s="286" t="s">
        <v>24</v>
      </c>
      <c r="G15" s="286"/>
      <c r="H15" s="286" t="s">
        <v>165</v>
      </c>
      <c r="I15" s="286"/>
      <c r="J15" s="286" t="s">
        <v>25</v>
      </c>
      <c r="K15" s="286"/>
      <c r="L15" s="286" t="s">
        <v>814</v>
      </c>
      <c r="M15" s="286"/>
    </row>
    <row r="16" spans="1:19" s="31" customFormat="1" ht="43.5" customHeight="1" x14ac:dyDescent="0.2">
      <c r="A16" s="284"/>
      <c r="B16" s="284"/>
      <c r="C16" s="284"/>
      <c r="D16" s="286"/>
      <c r="E16" s="286"/>
      <c r="F16" s="32" t="s">
        <v>167</v>
      </c>
      <c r="G16" s="32" t="s">
        <v>166</v>
      </c>
      <c r="H16" s="32" t="s">
        <v>168</v>
      </c>
      <c r="I16" s="32" t="s">
        <v>169</v>
      </c>
      <c r="J16" s="32" t="s">
        <v>168</v>
      </c>
      <c r="K16" s="32" t="s">
        <v>169</v>
      </c>
      <c r="L16" s="32" t="s">
        <v>168</v>
      </c>
      <c r="M16" s="32" t="s">
        <v>169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8" t="s">
        <v>84</v>
      </c>
      <c r="B20" s="289"/>
      <c r="C20" s="290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5" t="s">
        <v>797</v>
      </c>
      <c r="B21" s="285"/>
      <c r="C21" s="285"/>
      <c r="D21" s="285"/>
      <c r="E21" s="285"/>
      <c r="F21" s="285"/>
      <c r="G21" s="285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791</v>
      </c>
    </row>
    <row r="2" spans="1:8" ht="18.75" x14ac:dyDescent="0.25">
      <c r="H2" s="45" t="s">
        <v>0</v>
      </c>
    </row>
    <row r="3" spans="1:8" ht="18.75" x14ac:dyDescent="0.3">
      <c r="H3" s="25" t="s">
        <v>802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3" t="s">
        <v>834</v>
      </c>
      <c r="B6" s="293"/>
      <c r="C6" s="293"/>
      <c r="D6" s="293"/>
      <c r="E6" s="293"/>
      <c r="F6" s="293"/>
      <c r="G6" s="293"/>
      <c r="H6" s="293"/>
    </row>
    <row r="7" spans="1:8" ht="41.25" customHeight="1" x14ac:dyDescent="0.25">
      <c r="A7" s="293"/>
      <c r="B7" s="293"/>
      <c r="C7" s="293"/>
      <c r="D7" s="293"/>
      <c r="E7" s="293"/>
      <c r="F7" s="293"/>
      <c r="G7" s="293"/>
      <c r="H7" s="293"/>
    </row>
    <row r="9" spans="1:8" ht="18.75" x14ac:dyDescent="0.25">
      <c r="A9" s="294" t="s">
        <v>171</v>
      </c>
      <c r="B9" s="294"/>
    </row>
    <row r="10" spans="1:8" x14ac:dyDescent="0.25">
      <c r="B10" s="46" t="s">
        <v>83</v>
      </c>
    </row>
    <row r="11" spans="1:8" ht="18.75" x14ac:dyDescent="0.25">
      <c r="B11" s="47" t="s">
        <v>172</v>
      </c>
    </row>
    <row r="12" spans="1:8" ht="18.75" x14ac:dyDescent="0.25">
      <c r="A12" s="295" t="s">
        <v>173</v>
      </c>
      <c r="B12" s="295"/>
    </row>
    <row r="13" spans="1:8" ht="18.75" x14ac:dyDescent="0.25">
      <c r="B13" s="47"/>
    </row>
    <row r="14" spans="1:8" ht="18.75" x14ac:dyDescent="0.25">
      <c r="A14" s="296" t="s">
        <v>801</v>
      </c>
      <c r="B14" s="296"/>
    </row>
    <row r="15" spans="1:8" x14ac:dyDescent="0.25">
      <c r="A15" s="297" t="s">
        <v>174</v>
      </c>
      <c r="B15" s="297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91" t="s">
        <v>175</v>
      </c>
      <c r="B18" s="291"/>
      <c r="C18" s="291"/>
      <c r="D18" s="291"/>
      <c r="E18" s="291"/>
      <c r="F18" s="291"/>
      <c r="G18" s="291"/>
      <c r="H18" s="291"/>
    </row>
    <row r="19" spans="1:9" ht="63" customHeight="1" x14ac:dyDescent="0.25">
      <c r="A19" s="302" t="s">
        <v>87</v>
      </c>
      <c r="B19" s="298" t="s">
        <v>88</v>
      </c>
      <c r="C19" s="300" t="s">
        <v>176</v>
      </c>
      <c r="D19" s="305" t="s">
        <v>754</v>
      </c>
      <c r="E19" s="306"/>
      <c r="F19" s="307" t="s">
        <v>771</v>
      </c>
      <c r="G19" s="306"/>
      <c r="H19" s="308" t="s">
        <v>7</v>
      </c>
    </row>
    <row r="20" spans="1:9" ht="38.25" x14ac:dyDescent="0.25">
      <c r="A20" s="303"/>
      <c r="B20" s="299"/>
      <c r="C20" s="301"/>
      <c r="D20" s="185" t="s">
        <v>758</v>
      </c>
      <c r="E20" s="186" t="s">
        <v>10</v>
      </c>
      <c r="F20" s="186" t="s">
        <v>759</v>
      </c>
      <c r="G20" s="185" t="s">
        <v>757</v>
      </c>
      <c r="H20" s="309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3" t="s">
        <v>177</v>
      </c>
      <c r="B22" s="314"/>
      <c r="C22" s="314"/>
      <c r="D22" s="314"/>
      <c r="E22" s="314"/>
      <c r="F22" s="314"/>
      <c r="G22" s="314"/>
      <c r="H22" s="315"/>
      <c r="I22" s="44"/>
    </row>
    <row r="23" spans="1:9" s="49" customFormat="1" x14ac:dyDescent="0.25">
      <c r="A23" s="50" t="s">
        <v>89</v>
      </c>
      <c r="B23" s="51" t="s">
        <v>178</v>
      </c>
      <c r="C23" s="52" t="s">
        <v>831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90</v>
      </c>
      <c r="B24" s="57" t="s">
        <v>179</v>
      </c>
      <c r="C24" s="58" t="s">
        <v>831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92</v>
      </c>
      <c r="B25" s="62" t="s">
        <v>180</v>
      </c>
      <c r="C25" s="58" t="s">
        <v>831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105</v>
      </c>
      <c r="B26" s="62" t="s">
        <v>181</v>
      </c>
      <c r="C26" s="58" t="s">
        <v>831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106</v>
      </c>
      <c r="B27" s="62" t="s">
        <v>182</v>
      </c>
      <c r="C27" s="58" t="s">
        <v>831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108</v>
      </c>
      <c r="B28" s="57" t="s">
        <v>183</v>
      </c>
      <c r="C28" s="58" t="s">
        <v>831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131</v>
      </c>
      <c r="B29" s="57" t="s">
        <v>184</v>
      </c>
      <c r="C29" s="58" t="s">
        <v>831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132</v>
      </c>
      <c r="B30" s="57" t="s">
        <v>185</v>
      </c>
      <c r="C30" s="58" t="s">
        <v>831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186</v>
      </c>
      <c r="B31" s="57" t="s">
        <v>187</v>
      </c>
      <c r="C31" s="58" t="s">
        <v>831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188</v>
      </c>
      <c r="B32" s="57" t="s">
        <v>189</v>
      </c>
      <c r="C32" s="58" t="s">
        <v>831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190</v>
      </c>
      <c r="B33" s="57" t="s">
        <v>191</v>
      </c>
      <c r="C33" s="58" t="s">
        <v>831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192</v>
      </c>
      <c r="B34" s="62" t="s">
        <v>193</v>
      </c>
      <c r="C34" s="58" t="s">
        <v>831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194</v>
      </c>
      <c r="B35" s="63" t="s">
        <v>103</v>
      </c>
      <c r="C35" s="58" t="s">
        <v>831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195</v>
      </c>
      <c r="B36" s="63" t="s">
        <v>104</v>
      </c>
      <c r="C36" s="58" t="s">
        <v>831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196</v>
      </c>
      <c r="B37" s="57" t="s">
        <v>197</v>
      </c>
      <c r="C37" s="58" t="s">
        <v>831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136</v>
      </c>
      <c r="B38" s="51" t="s">
        <v>198</v>
      </c>
      <c r="C38" s="58" t="s">
        <v>831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138</v>
      </c>
      <c r="B39" s="57" t="s">
        <v>179</v>
      </c>
      <c r="C39" s="58" t="s">
        <v>831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199</v>
      </c>
      <c r="B40" s="64" t="s">
        <v>180</v>
      </c>
      <c r="C40" s="58" t="s">
        <v>831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200</v>
      </c>
      <c r="B41" s="64" t="s">
        <v>181</v>
      </c>
      <c r="C41" s="58" t="s">
        <v>831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201</v>
      </c>
      <c r="B42" s="64" t="s">
        <v>182</v>
      </c>
      <c r="C42" s="58" t="s">
        <v>831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140</v>
      </c>
      <c r="B43" s="57" t="s">
        <v>183</v>
      </c>
      <c r="C43" s="58" t="s">
        <v>831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142</v>
      </c>
      <c r="B44" s="57" t="s">
        <v>184</v>
      </c>
      <c r="C44" s="58" t="s">
        <v>831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143</v>
      </c>
      <c r="B45" s="57" t="s">
        <v>185</v>
      </c>
      <c r="C45" s="58" t="s">
        <v>831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145</v>
      </c>
      <c r="B46" s="57" t="s">
        <v>187</v>
      </c>
      <c r="C46" s="58" t="s">
        <v>831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155</v>
      </c>
      <c r="B47" s="57" t="s">
        <v>189</v>
      </c>
      <c r="C47" s="58" t="s">
        <v>831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157</v>
      </c>
      <c r="B48" s="57" t="s">
        <v>191</v>
      </c>
      <c r="C48" s="58" t="s">
        <v>831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202</v>
      </c>
      <c r="B49" s="62" t="s">
        <v>193</v>
      </c>
      <c r="C49" s="58" t="s">
        <v>831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203</v>
      </c>
      <c r="B50" s="64" t="s">
        <v>103</v>
      </c>
      <c r="C50" s="58" t="s">
        <v>831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204</v>
      </c>
      <c r="B51" s="64" t="s">
        <v>104</v>
      </c>
      <c r="C51" s="58" t="s">
        <v>831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205</v>
      </c>
      <c r="B52" s="57" t="s">
        <v>197</v>
      </c>
      <c r="C52" s="58" t="s">
        <v>831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206</v>
      </c>
      <c r="B53" s="65" t="s">
        <v>207</v>
      </c>
      <c r="C53" s="58" t="s">
        <v>831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199</v>
      </c>
      <c r="B54" s="64" t="s">
        <v>208</v>
      </c>
      <c r="C54" s="58" t="s">
        <v>831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200</v>
      </c>
      <c r="B55" s="63" t="s">
        <v>209</v>
      </c>
      <c r="C55" s="58" t="s">
        <v>831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210</v>
      </c>
      <c r="B56" s="66" t="s">
        <v>211</v>
      </c>
      <c r="C56" s="58" t="s">
        <v>831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212</v>
      </c>
      <c r="B57" s="67" t="s">
        <v>213</v>
      </c>
      <c r="C57" s="58" t="s">
        <v>831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214</v>
      </c>
      <c r="B58" s="67" t="s">
        <v>215</v>
      </c>
      <c r="C58" s="58" t="s">
        <v>831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216</v>
      </c>
      <c r="B59" s="66" t="s">
        <v>217</v>
      </c>
      <c r="C59" s="58" t="s">
        <v>831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201</v>
      </c>
      <c r="B60" s="63" t="s">
        <v>218</v>
      </c>
      <c r="C60" s="58" t="s">
        <v>831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219</v>
      </c>
      <c r="B61" s="63" t="s">
        <v>220</v>
      </c>
      <c r="C61" s="58" t="s">
        <v>831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221</v>
      </c>
      <c r="B62" s="65" t="s">
        <v>222</v>
      </c>
      <c r="C62" s="58" t="s">
        <v>831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223</v>
      </c>
      <c r="B63" s="64" t="s">
        <v>224</v>
      </c>
      <c r="C63" s="58" t="s">
        <v>831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225</v>
      </c>
      <c r="B64" s="64" t="s">
        <v>226</v>
      </c>
      <c r="C64" s="58" t="s">
        <v>831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227</v>
      </c>
      <c r="B65" s="63" t="s">
        <v>228</v>
      </c>
      <c r="C65" s="58" t="s">
        <v>831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229</v>
      </c>
      <c r="B66" s="63" t="s">
        <v>230</v>
      </c>
      <c r="C66" s="58" t="s">
        <v>831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231</v>
      </c>
      <c r="B67" s="63" t="s">
        <v>232</v>
      </c>
      <c r="C67" s="58" t="s">
        <v>831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233</v>
      </c>
      <c r="B68" s="65" t="s">
        <v>234</v>
      </c>
      <c r="C68" s="58" t="s">
        <v>831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235</v>
      </c>
      <c r="B69" s="65" t="s">
        <v>236</v>
      </c>
      <c r="C69" s="58" t="s">
        <v>831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237</v>
      </c>
      <c r="B70" s="65" t="s">
        <v>238</v>
      </c>
      <c r="C70" s="58" t="s">
        <v>831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147</v>
      </c>
      <c r="B71" s="63" t="s">
        <v>239</v>
      </c>
      <c r="C71" s="58" t="s">
        <v>831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151</v>
      </c>
      <c r="B72" s="63" t="s">
        <v>240</v>
      </c>
      <c r="C72" s="58" t="s">
        <v>831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241</v>
      </c>
      <c r="B73" s="65" t="s">
        <v>242</v>
      </c>
      <c r="C73" s="58" t="s">
        <v>831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243</v>
      </c>
      <c r="B74" s="63" t="s">
        <v>244</v>
      </c>
      <c r="C74" s="58" t="s">
        <v>831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245</v>
      </c>
      <c r="B75" s="63" t="s">
        <v>246</v>
      </c>
      <c r="C75" s="58" t="s">
        <v>831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247</v>
      </c>
      <c r="B76" s="69" t="s">
        <v>248</v>
      </c>
      <c r="C76" s="70" t="s">
        <v>831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249</v>
      </c>
      <c r="B77" s="72" t="s">
        <v>250</v>
      </c>
      <c r="C77" s="52" t="s">
        <v>831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251</v>
      </c>
      <c r="B78" s="63" t="s">
        <v>252</v>
      </c>
      <c r="C78" s="58" t="s">
        <v>831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253</v>
      </c>
      <c r="B79" s="63" t="s">
        <v>254</v>
      </c>
      <c r="C79" s="58" t="s">
        <v>831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255</v>
      </c>
      <c r="B80" s="74" t="s">
        <v>256</v>
      </c>
      <c r="C80" s="75" t="s">
        <v>831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257</v>
      </c>
      <c r="B81" s="51" t="s">
        <v>258</v>
      </c>
      <c r="C81" s="78" t="s">
        <v>831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259</v>
      </c>
      <c r="B82" s="57" t="s">
        <v>179</v>
      </c>
      <c r="C82" s="58" t="s">
        <v>831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260</v>
      </c>
      <c r="B83" s="64" t="s">
        <v>180</v>
      </c>
      <c r="C83" s="58" t="s">
        <v>831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261</v>
      </c>
      <c r="B84" s="64" t="s">
        <v>181</v>
      </c>
      <c r="C84" s="58" t="s">
        <v>831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262</v>
      </c>
      <c r="B85" s="64" t="s">
        <v>182</v>
      </c>
      <c r="C85" s="58" t="s">
        <v>831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263</v>
      </c>
      <c r="B86" s="57" t="s">
        <v>183</v>
      </c>
      <c r="C86" s="58" t="s">
        <v>831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264</v>
      </c>
      <c r="B87" s="57" t="s">
        <v>184</v>
      </c>
      <c r="C87" s="58" t="s">
        <v>831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265</v>
      </c>
      <c r="B88" s="57" t="s">
        <v>185</v>
      </c>
      <c r="C88" s="58" t="s">
        <v>831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266</v>
      </c>
      <c r="B89" s="57" t="s">
        <v>187</v>
      </c>
      <c r="C89" s="58" t="s">
        <v>831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267</v>
      </c>
      <c r="B90" s="57" t="s">
        <v>189</v>
      </c>
      <c r="C90" s="58" t="s">
        <v>831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268</v>
      </c>
      <c r="B91" s="57" t="s">
        <v>191</v>
      </c>
      <c r="C91" s="58" t="s">
        <v>831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269</v>
      </c>
      <c r="B92" s="62" t="s">
        <v>193</v>
      </c>
      <c r="C92" s="58" t="s">
        <v>831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270</v>
      </c>
      <c r="B93" s="64" t="s">
        <v>103</v>
      </c>
      <c r="C93" s="58" t="s">
        <v>831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271</v>
      </c>
      <c r="B94" s="63" t="s">
        <v>104</v>
      </c>
      <c r="C94" s="58" t="s">
        <v>831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272</v>
      </c>
      <c r="B95" s="57" t="s">
        <v>197</v>
      </c>
      <c r="C95" s="58" t="s">
        <v>831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273</v>
      </c>
      <c r="B96" s="80" t="s">
        <v>274</v>
      </c>
      <c r="C96" s="58" t="s">
        <v>831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275</v>
      </c>
      <c r="C97" s="58" t="s">
        <v>831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276</v>
      </c>
      <c r="B98" s="64" t="s">
        <v>277</v>
      </c>
      <c r="C98" s="58" t="s">
        <v>831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278</v>
      </c>
      <c r="B99" s="64" t="s">
        <v>279</v>
      </c>
      <c r="C99" s="58" t="s">
        <v>831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280</v>
      </c>
      <c r="B100" s="64" t="s">
        <v>281</v>
      </c>
      <c r="C100" s="58" t="s">
        <v>831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282</v>
      </c>
      <c r="B101" s="66" t="s">
        <v>283</v>
      </c>
      <c r="C101" s="58" t="s">
        <v>831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284</v>
      </c>
      <c r="B102" s="63" t="s">
        <v>285</v>
      </c>
      <c r="C102" s="58" t="s">
        <v>831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242</v>
      </c>
      <c r="C103" s="58" t="s">
        <v>831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286</v>
      </c>
      <c r="B104" s="63" t="s">
        <v>287</v>
      </c>
      <c r="C104" s="58" t="s">
        <v>831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288</v>
      </c>
      <c r="B105" s="63" t="s">
        <v>289</v>
      </c>
      <c r="C105" s="58" t="s">
        <v>831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290</v>
      </c>
      <c r="B106" s="63" t="s">
        <v>291</v>
      </c>
      <c r="C106" s="58" t="s">
        <v>831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292</v>
      </c>
      <c r="B107" s="66" t="s">
        <v>293</v>
      </c>
      <c r="C107" s="58" t="s">
        <v>831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294</v>
      </c>
      <c r="B108" s="63" t="s">
        <v>295</v>
      </c>
      <c r="C108" s="58" t="s">
        <v>831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296</v>
      </c>
      <c r="B109" s="80" t="s">
        <v>297</v>
      </c>
      <c r="C109" s="58" t="s">
        <v>831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298</v>
      </c>
      <c r="C110" s="58" t="s">
        <v>831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299</v>
      </c>
      <c r="B111" s="64" t="s">
        <v>180</v>
      </c>
      <c r="C111" s="58" t="s">
        <v>831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300</v>
      </c>
      <c r="B112" s="64" t="s">
        <v>181</v>
      </c>
      <c r="C112" s="58" t="s">
        <v>831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301</v>
      </c>
      <c r="B113" s="64" t="s">
        <v>182</v>
      </c>
      <c r="C113" s="58" t="s">
        <v>831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183</v>
      </c>
      <c r="C114" s="58" t="s">
        <v>831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184</v>
      </c>
      <c r="C115" s="58" t="s">
        <v>831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185</v>
      </c>
      <c r="C116" s="58" t="s">
        <v>831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302</v>
      </c>
      <c r="B117" s="57" t="s">
        <v>187</v>
      </c>
      <c r="C117" s="58" t="s">
        <v>831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303</v>
      </c>
      <c r="B118" s="57" t="s">
        <v>189</v>
      </c>
      <c r="C118" s="58" t="s">
        <v>831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304</v>
      </c>
      <c r="B119" s="57" t="s">
        <v>191</v>
      </c>
      <c r="C119" s="58" t="s">
        <v>831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305</v>
      </c>
      <c r="B120" s="62" t="s">
        <v>193</v>
      </c>
      <c r="C120" s="58" t="s">
        <v>831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306</v>
      </c>
      <c r="B121" s="63" t="s">
        <v>103</v>
      </c>
      <c r="C121" s="58" t="s">
        <v>831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307</v>
      </c>
      <c r="B122" s="63" t="s">
        <v>104</v>
      </c>
      <c r="C122" s="58" t="s">
        <v>831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308</v>
      </c>
      <c r="B123" s="57" t="s">
        <v>197</v>
      </c>
      <c r="C123" s="58" t="s">
        <v>831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309</v>
      </c>
      <c r="B124" s="80" t="s">
        <v>310</v>
      </c>
      <c r="C124" s="58" t="s">
        <v>831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179</v>
      </c>
      <c r="C125" s="58" t="s">
        <v>831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311</v>
      </c>
      <c r="B126" s="64" t="s">
        <v>180</v>
      </c>
      <c r="C126" s="58" t="s">
        <v>831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312</v>
      </c>
      <c r="B127" s="64" t="s">
        <v>181</v>
      </c>
      <c r="C127" s="58" t="s">
        <v>831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313</v>
      </c>
      <c r="B128" s="64" t="s">
        <v>182</v>
      </c>
      <c r="C128" s="58" t="s">
        <v>831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314</v>
      </c>
      <c r="C129" s="58" t="s">
        <v>831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315</v>
      </c>
      <c r="C130" s="58" t="s">
        <v>831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316</v>
      </c>
      <c r="C131" s="58" t="s">
        <v>831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317</v>
      </c>
      <c r="B132" s="65" t="s">
        <v>318</v>
      </c>
      <c r="C132" s="58" t="s">
        <v>831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319</v>
      </c>
      <c r="B133" s="65" t="s">
        <v>320</v>
      </c>
      <c r="C133" s="58" t="s">
        <v>831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321</v>
      </c>
      <c r="B134" s="65" t="s">
        <v>322</v>
      </c>
      <c r="C134" s="58" t="s">
        <v>831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323</v>
      </c>
      <c r="B135" s="65" t="s">
        <v>193</v>
      </c>
      <c r="C135" s="58" t="s">
        <v>831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324</v>
      </c>
      <c r="B136" s="63" t="s">
        <v>325</v>
      </c>
      <c r="C136" s="58" t="s">
        <v>831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326</v>
      </c>
      <c r="B137" s="63" t="s">
        <v>104</v>
      </c>
      <c r="C137" s="58" t="s">
        <v>831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327</v>
      </c>
      <c r="B138" s="65" t="s">
        <v>328</v>
      </c>
      <c r="C138" s="58" t="s">
        <v>831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329</v>
      </c>
      <c r="B139" s="80" t="s">
        <v>330</v>
      </c>
      <c r="C139" s="58" t="s">
        <v>831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179</v>
      </c>
      <c r="C140" s="58" t="s">
        <v>831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331</v>
      </c>
      <c r="B141" s="64" t="s">
        <v>180</v>
      </c>
      <c r="C141" s="58" t="s">
        <v>831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332</v>
      </c>
      <c r="B142" s="64" t="s">
        <v>181</v>
      </c>
      <c r="C142" s="58" t="s">
        <v>831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333</v>
      </c>
      <c r="B143" s="64" t="s">
        <v>182</v>
      </c>
      <c r="C143" s="58" t="s">
        <v>831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183</v>
      </c>
      <c r="C144" s="58" t="s">
        <v>831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184</v>
      </c>
      <c r="C145" s="58" t="s">
        <v>831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185</v>
      </c>
      <c r="C146" s="58" t="s">
        <v>831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334</v>
      </c>
      <c r="B147" s="62" t="s">
        <v>187</v>
      </c>
      <c r="C147" s="58" t="s">
        <v>831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335</v>
      </c>
      <c r="B148" s="57" t="s">
        <v>189</v>
      </c>
      <c r="C148" s="58" t="s">
        <v>831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336</v>
      </c>
      <c r="B149" s="57" t="s">
        <v>191</v>
      </c>
      <c r="C149" s="58" t="s">
        <v>831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337</v>
      </c>
      <c r="B150" s="62" t="s">
        <v>193</v>
      </c>
      <c r="C150" s="58" t="s">
        <v>831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338</v>
      </c>
      <c r="B151" s="63" t="s">
        <v>103</v>
      </c>
      <c r="C151" s="58" t="s">
        <v>831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339</v>
      </c>
      <c r="B152" s="63" t="s">
        <v>104</v>
      </c>
      <c r="C152" s="58" t="s">
        <v>831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340</v>
      </c>
      <c r="B153" s="57" t="s">
        <v>197</v>
      </c>
      <c r="C153" s="58" t="s">
        <v>831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341</v>
      </c>
      <c r="B154" s="80" t="s">
        <v>342</v>
      </c>
      <c r="C154" s="58" t="s">
        <v>831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343</v>
      </c>
      <c r="C155" s="58" t="s">
        <v>831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344</v>
      </c>
      <c r="C156" s="58" t="s">
        <v>831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345</v>
      </c>
      <c r="C157" s="58" t="s">
        <v>831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346</v>
      </c>
      <c r="C158" s="75" t="s">
        <v>831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347</v>
      </c>
      <c r="B159" s="51" t="s">
        <v>250</v>
      </c>
      <c r="C159" s="52" t="s">
        <v>348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349</v>
      </c>
      <c r="C160" s="58" t="s">
        <v>831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350</v>
      </c>
      <c r="C161" s="58" t="s">
        <v>831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351</v>
      </c>
      <c r="B162" s="64" t="s">
        <v>352</v>
      </c>
      <c r="C162" s="58" t="s">
        <v>831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353</v>
      </c>
      <c r="C163" s="58" t="s">
        <v>831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354</v>
      </c>
      <c r="B164" s="64" t="s">
        <v>355</v>
      </c>
      <c r="C164" s="58" t="s">
        <v>831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356</v>
      </c>
      <c r="C165" s="75" t="s">
        <v>348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3" t="s">
        <v>357</v>
      </c>
      <c r="B166" s="314"/>
      <c r="C166" s="314"/>
      <c r="D166" s="314"/>
      <c r="E166" s="314"/>
      <c r="F166" s="314"/>
      <c r="G166" s="314"/>
      <c r="H166" s="315"/>
      <c r="I166" s="44"/>
    </row>
    <row r="167" spans="1:9" s="49" customFormat="1" x14ac:dyDescent="0.25">
      <c r="A167" s="77" t="s">
        <v>358</v>
      </c>
      <c r="B167" s="82" t="s">
        <v>359</v>
      </c>
      <c r="C167" s="78" t="s">
        <v>831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179</v>
      </c>
      <c r="C168" s="58" t="s">
        <v>831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360</v>
      </c>
      <c r="B169" s="64" t="s">
        <v>180</v>
      </c>
      <c r="C169" s="58" t="s">
        <v>831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361</v>
      </c>
      <c r="B170" s="64" t="s">
        <v>181</v>
      </c>
      <c r="C170" s="58" t="s">
        <v>831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362</v>
      </c>
      <c r="B171" s="64" t="s">
        <v>182</v>
      </c>
      <c r="C171" s="58" t="s">
        <v>831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183</v>
      </c>
      <c r="C172" s="58" t="s">
        <v>831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184</v>
      </c>
      <c r="C173" s="58" t="s">
        <v>831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185</v>
      </c>
      <c r="C174" s="58" t="s">
        <v>831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363</v>
      </c>
      <c r="B175" s="57" t="s">
        <v>187</v>
      </c>
      <c r="C175" s="58" t="s">
        <v>831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364</v>
      </c>
      <c r="B176" s="57" t="s">
        <v>189</v>
      </c>
      <c r="C176" s="58" t="s">
        <v>831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365</v>
      </c>
      <c r="B177" s="57" t="s">
        <v>191</v>
      </c>
      <c r="C177" s="58" t="s">
        <v>831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366</v>
      </c>
      <c r="B178" s="62" t="s">
        <v>193</v>
      </c>
      <c r="C178" s="58" t="s">
        <v>831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367</v>
      </c>
      <c r="B179" s="63" t="s">
        <v>103</v>
      </c>
      <c r="C179" s="58" t="s">
        <v>831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368</v>
      </c>
      <c r="B180" s="63" t="s">
        <v>104</v>
      </c>
      <c r="C180" s="58" t="s">
        <v>831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369</v>
      </c>
      <c r="B181" s="65" t="s">
        <v>370</v>
      </c>
      <c r="C181" s="58" t="s">
        <v>831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371</v>
      </c>
      <c r="B182" s="64" t="s">
        <v>372</v>
      </c>
      <c r="C182" s="58" t="s">
        <v>831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373</v>
      </c>
      <c r="B183" s="64" t="s">
        <v>374</v>
      </c>
      <c r="C183" s="58" t="s">
        <v>831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375</v>
      </c>
      <c r="B184" s="57" t="s">
        <v>197</v>
      </c>
      <c r="C184" s="58" t="s">
        <v>831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376</v>
      </c>
      <c r="B185" s="80" t="s">
        <v>377</v>
      </c>
      <c r="C185" s="58" t="s">
        <v>831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378</v>
      </c>
      <c r="B186" s="65" t="s">
        <v>379</v>
      </c>
      <c r="C186" s="58" t="s">
        <v>831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380</v>
      </c>
      <c r="B187" s="65" t="s">
        <v>381</v>
      </c>
      <c r="C187" s="58" t="s">
        <v>831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382</v>
      </c>
      <c r="B188" s="64" t="s">
        <v>383</v>
      </c>
      <c r="C188" s="58" t="s">
        <v>831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384</v>
      </c>
      <c r="B189" s="64" t="s">
        <v>385</v>
      </c>
      <c r="C189" s="58" t="s">
        <v>831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386</v>
      </c>
      <c r="B190" s="64" t="s">
        <v>387</v>
      </c>
      <c r="C190" s="58" t="s">
        <v>831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388</v>
      </c>
      <c r="B191" s="65" t="s">
        <v>389</v>
      </c>
      <c r="C191" s="58" t="s">
        <v>831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390</v>
      </c>
      <c r="B192" s="65" t="s">
        <v>391</v>
      </c>
      <c r="C192" s="58" t="s">
        <v>831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392</v>
      </c>
      <c r="B193" s="65" t="s">
        <v>393</v>
      </c>
      <c r="C193" s="58" t="s">
        <v>831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394</v>
      </c>
      <c r="B194" s="65" t="s">
        <v>395</v>
      </c>
      <c r="C194" s="58" t="s">
        <v>831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396</v>
      </c>
      <c r="B195" s="65" t="s">
        <v>397</v>
      </c>
      <c r="C195" s="58" t="s">
        <v>831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398</v>
      </c>
      <c r="B196" s="65" t="s">
        <v>399</v>
      </c>
      <c r="C196" s="58" t="s">
        <v>831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400</v>
      </c>
      <c r="B197" s="64" t="s">
        <v>401</v>
      </c>
      <c r="C197" s="58" t="s">
        <v>831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402</v>
      </c>
      <c r="B198" s="65" t="s">
        <v>403</v>
      </c>
      <c r="C198" s="58" t="s">
        <v>831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404</v>
      </c>
      <c r="B199" s="65" t="s">
        <v>405</v>
      </c>
      <c r="C199" s="58" t="s">
        <v>831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406</v>
      </c>
      <c r="B200" s="65" t="s">
        <v>407</v>
      </c>
      <c r="C200" s="58" t="s">
        <v>831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408</v>
      </c>
      <c r="B201" s="65" t="s">
        <v>409</v>
      </c>
      <c r="C201" s="58" t="s">
        <v>831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410</v>
      </c>
      <c r="B202" s="65" t="s">
        <v>411</v>
      </c>
      <c r="C202" s="58" t="s">
        <v>831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412</v>
      </c>
      <c r="B203" s="80" t="s">
        <v>413</v>
      </c>
      <c r="C203" s="58" t="s">
        <v>831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414</v>
      </c>
      <c r="B204" s="65" t="s">
        <v>415</v>
      </c>
      <c r="C204" s="58" t="s">
        <v>831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416</v>
      </c>
      <c r="B205" s="65" t="s">
        <v>417</v>
      </c>
      <c r="C205" s="58" t="s">
        <v>831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418</v>
      </c>
      <c r="B206" s="64" t="s">
        <v>419</v>
      </c>
      <c r="C206" s="58" t="s">
        <v>831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420</v>
      </c>
      <c r="B207" s="66" t="s">
        <v>148</v>
      </c>
      <c r="C207" s="58" t="s">
        <v>831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421</v>
      </c>
      <c r="B208" s="66" t="s">
        <v>152</v>
      </c>
      <c r="C208" s="58" t="s">
        <v>831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422</v>
      </c>
      <c r="B209" s="65" t="s">
        <v>423</v>
      </c>
      <c r="C209" s="58" t="s">
        <v>831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424</v>
      </c>
      <c r="B210" s="80" t="s">
        <v>425</v>
      </c>
      <c r="C210" s="58" t="s">
        <v>831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426</v>
      </c>
      <c r="B211" s="65" t="s">
        <v>427</v>
      </c>
      <c r="C211" s="58" t="s">
        <v>831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428</v>
      </c>
      <c r="B212" s="64" t="s">
        <v>429</v>
      </c>
      <c r="C212" s="58" t="s">
        <v>831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430</v>
      </c>
      <c r="B213" s="64" t="s">
        <v>431</v>
      </c>
      <c r="C213" s="58" t="s">
        <v>831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432</v>
      </c>
      <c r="B214" s="64" t="s">
        <v>433</v>
      </c>
      <c r="C214" s="58" t="s">
        <v>831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434</v>
      </c>
      <c r="B215" s="64" t="s">
        <v>435</v>
      </c>
      <c r="C215" s="58" t="s">
        <v>831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436</v>
      </c>
      <c r="B216" s="64" t="s">
        <v>437</v>
      </c>
      <c r="C216" s="58" t="s">
        <v>831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438</v>
      </c>
      <c r="B217" s="64" t="s">
        <v>439</v>
      </c>
      <c r="C217" s="58" t="s">
        <v>831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440</v>
      </c>
      <c r="B218" s="65" t="s">
        <v>441</v>
      </c>
      <c r="C218" s="58" t="s">
        <v>831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442</v>
      </c>
      <c r="B219" s="65" t="s">
        <v>443</v>
      </c>
      <c r="C219" s="58" t="s">
        <v>831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444</v>
      </c>
      <c r="B220" s="65" t="s">
        <v>250</v>
      </c>
      <c r="C220" s="58" t="s">
        <v>348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445</v>
      </c>
      <c r="B221" s="65" t="s">
        <v>446</v>
      </c>
      <c r="C221" s="58" t="s">
        <v>831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447</v>
      </c>
      <c r="B222" s="80" t="s">
        <v>448</v>
      </c>
      <c r="C222" s="58" t="s">
        <v>831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449</v>
      </c>
      <c r="B223" s="65" t="s">
        <v>450</v>
      </c>
      <c r="C223" s="58" t="s">
        <v>831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451</v>
      </c>
      <c r="B224" s="65" t="s">
        <v>452</v>
      </c>
      <c r="C224" s="58" t="s">
        <v>831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453</v>
      </c>
      <c r="B225" s="64" t="s">
        <v>454</v>
      </c>
      <c r="C225" s="58" t="s">
        <v>831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455</v>
      </c>
      <c r="B226" s="64" t="s">
        <v>456</v>
      </c>
      <c r="C226" s="58" t="s">
        <v>831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457</v>
      </c>
      <c r="B227" s="64" t="s">
        <v>458</v>
      </c>
      <c r="C227" s="58" t="s">
        <v>831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459</v>
      </c>
      <c r="B228" s="65" t="s">
        <v>460</v>
      </c>
      <c r="C228" s="58" t="s">
        <v>831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461</v>
      </c>
      <c r="B229" s="65" t="s">
        <v>462</v>
      </c>
      <c r="C229" s="58" t="s">
        <v>831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463</v>
      </c>
      <c r="B230" s="64" t="s">
        <v>464</v>
      </c>
      <c r="C230" s="58" t="s">
        <v>831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465</v>
      </c>
      <c r="B231" s="64" t="s">
        <v>466</v>
      </c>
      <c r="C231" s="58" t="s">
        <v>831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467</v>
      </c>
      <c r="B232" s="65" t="s">
        <v>468</v>
      </c>
      <c r="C232" s="58" t="s">
        <v>831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469</v>
      </c>
      <c r="B233" s="65" t="s">
        <v>470</v>
      </c>
      <c r="C233" s="58" t="s">
        <v>831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471</v>
      </c>
      <c r="B234" s="65" t="s">
        <v>472</v>
      </c>
      <c r="C234" s="58" t="s">
        <v>831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473</v>
      </c>
      <c r="B235" s="80" t="s">
        <v>474</v>
      </c>
      <c r="C235" s="58" t="s">
        <v>831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475</v>
      </c>
      <c r="B236" s="65" t="s">
        <v>476</v>
      </c>
      <c r="C236" s="58" t="s">
        <v>831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477</v>
      </c>
      <c r="B237" s="64" t="s">
        <v>454</v>
      </c>
      <c r="C237" s="58" t="s">
        <v>831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478</v>
      </c>
      <c r="B238" s="64" t="s">
        <v>456</v>
      </c>
      <c r="C238" s="58" t="s">
        <v>831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479</v>
      </c>
      <c r="B239" s="64" t="s">
        <v>458</v>
      </c>
      <c r="C239" s="58" t="s">
        <v>831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480</v>
      </c>
      <c r="B240" s="65" t="s">
        <v>345</v>
      </c>
      <c r="C240" s="58" t="s">
        <v>831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481</v>
      </c>
      <c r="B241" s="65" t="s">
        <v>482</v>
      </c>
      <c r="C241" s="58" t="s">
        <v>831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483</v>
      </c>
      <c r="B242" s="80" t="s">
        <v>484</v>
      </c>
      <c r="C242" s="58" t="s">
        <v>831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485</v>
      </c>
      <c r="B243" s="80" t="s">
        <v>486</v>
      </c>
      <c r="C243" s="58" t="s">
        <v>831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487</v>
      </c>
      <c r="B244" s="65" t="s">
        <v>488</v>
      </c>
      <c r="C244" s="58" t="s">
        <v>831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489</v>
      </c>
      <c r="B245" s="65" t="s">
        <v>490</v>
      </c>
      <c r="C245" s="58" t="s">
        <v>831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491</v>
      </c>
      <c r="B246" s="80" t="s">
        <v>492</v>
      </c>
      <c r="C246" s="58" t="s">
        <v>831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493</v>
      </c>
      <c r="B247" s="65" t="s">
        <v>494</v>
      </c>
      <c r="C247" s="58" t="s">
        <v>831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495</v>
      </c>
      <c r="B248" s="65" t="s">
        <v>496</v>
      </c>
      <c r="C248" s="58" t="s">
        <v>831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497</v>
      </c>
      <c r="B249" s="80" t="s">
        <v>498</v>
      </c>
      <c r="C249" s="58" t="s">
        <v>831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499</v>
      </c>
      <c r="B250" s="80" t="s">
        <v>500</v>
      </c>
      <c r="C250" s="58" t="s">
        <v>831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501</v>
      </c>
      <c r="B251" s="80" t="s">
        <v>502</v>
      </c>
      <c r="C251" s="58" t="s">
        <v>831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503</v>
      </c>
      <c r="B252" s="83" t="s">
        <v>504</v>
      </c>
      <c r="C252" s="70" t="s">
        <v>831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505</v>
      </c>
      <c r="B253" s="51" t="s">
        <v>250</v>
      </c>
      <c r="C253" s="52" t="s">
        <v>348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506</v>
      </c>
      <c r="B254" s="65" t="s">
        <v>507</v>
      </c>
      <c r="C254" s="58" t="s">
        <v>831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508</v>
      </c>
      <c r="B255" s="64" t="s">
        <v>509</v>
      </c>
      <c r="C255" s="58" t="s">
        <v>831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510</v>
      </c>
      <c r="B256" s="66" t="s">
        <v>511</v>
      </c>
      <c r="C256" s="58" t="s">
        <v>831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512</v>
      </c>
      <c r="B257" s="66" t="s">
        <v>513</v>
      </c>
      <c r="C257" s="58" t="s">
        <v>831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514</v>
      </c>
      <c r="B258" s="67" t="s">
        <v>511</v>
      </c>
      <c r="C258" s="58" t="s">
        <v>831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515</v>
      </c>
      <c r="B259" s="66" t="s">
        <v>181</v>
      </c>
      <c r="C259" s="58" t="s">
        <v>831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516</v>
      </c>
      <c r="B260" s="67" t="s">
        <v>511</v>
      </c>
      <c r="C260" s="58" t="s">
        <v>831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517</v>
      </c>
      <c r="B261" s="66" t="s">
        <v>182</v>
      </c>
      <c r="C261" s="58" t="s">
        <v>831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518</v>
      </c>
      <c r="B262" s="67" t="s">
        <v>511</v>
      </c>
      <c r="C262" s="58" t="s">
        <v>831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519</v>
      </c>
      <c r="B263" s="64" t="s">
        <v>520</v>
      </c>
      <c r="C263" s="58" t="s">
        <v>831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521</v>
      </c>
      <c r="B264" s="66" t="s">
        <v>511</v>
      </c>
      <c r="C264" s="58" t="s">
        <v>831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522</v>
      </c>
      <c r="B265" s="63" t="s">
        <v>96</v>
      </c>
      <c r="C265" s="58" t="s">
        <v>831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523</v>
      </c>
      <c r="B266" s="66" t="s">
        <v>511</v>
      </c>
      <c r="C266" s="58" t="s">
        <v>831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524</v>
      </c>
      <c r="B267" s="63" t="s">
        <v>525</v>
      </c>
      <c r="C267" s="58" t="s">
        <v>831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526</v>
      </c>
      <c r="B268" s="66" t="s">
        <v>511</v>
      </c>
      <c r="C268" s="58" t="s">
        <v>831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527</v>
      </c>
      <c r="B269" s="63" t="s">
        <v>528</v>
      </c>
      <c r="C269" s="58" t="s">
        <v>831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529</v>
      </c>
      <c r="B270" s="66" t="s">
        <v>511</v>
      </c>
      <c r="C270" s="58" t="s">
        <v>831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530</v>
      </c>
      <c r="B271" s="63" t="s">
        <v>98</v>
      </c>
      <c r="C271" s="58" t="s">
        <v>831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531</v>
      </c>
      <c r="B272" s="66" t="s">
        <v>511</v>
      </c>
      <c r="C272" s="58" t="s">
        <v>831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530</v>
      </c>
      <c r="B273" s="63" t="s">
        <v>532</v>
      </c>
      <c r="C273" s="58" t="s">
        <v>831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533</v>
      </c>
      <c r="B274" s="66" t="s">
        <v>511</v>
      </c>
      <c r="C274" s="58" t="s">
        <v>831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534</v>
      </c>
      <c r="B275" s="64" t="s">
        <v>535</v>
      </c>
      <c r="C275" s="58" t="s">
        <v>831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536</v>
      </c>
      <c r="B276" s="66" t="s">
        <v>511</v>
      </c>
      <c r="C276" s="58" t="s">
        <v>831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537</v>
      </c>
      <c r="B277" s="66" t="s">
        <v>103</v>
      </c>
      <c r="C277" s="58" t="s">
        <v>831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538</v>
      </c>
      <c r="B278" s="67" t="s">
        <v>511</v>
      </c>
      <c r="C278" s="58" t="s">
        <v>831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539</v>
      </c>
      <c r="B279" s="66" t="s">
        <v>104</v>
      </c>
      <c r="C279" s="58" t="s">
        <v>831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540</v>
      </c>
      <c r="B280" s="67" t="s">
        <v>511</v>
      </c>
      <c r="C280" s="58" t="s">
        <v>831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541</v>
      </c>
      <c r="B281" s="64" t="s">
        <v>542</v>
      </c>
      <c r="C281" s="58" t="s">
        <v>831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543</v>
      </c>
      <c r="B282" s="66" t="s">
        <v>511</v>
      </c>
      <c r="C282" s="58" t="s">
        <v>831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544</v>
      </c>
      <c r="B283" s="65" t="s">
        <v>545</v>
      </c>
      <c r="C283" s="58" t="s">
        <v>831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546</v>
      </c>
      <c r="B284" s="64" t="s">
        <v>547</v>
      </c>
      <c r="C284" s="58" t="s">
        <v>831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548</v>
      </c>
      <c r="B285" s="66" t="s">
        <v>511</v>
      </c>
      <c r="C285" s="58" t="s">
        <v>831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549</v>
      </c>
      <c r="B286" s="64" t="s">
        <v>550</v>
      </c>
      <c r="C286" s="58" t="s">
        <v>831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551</v>
      </c>
      <c r="B287" s="66" t="s">
        <v>383</v>
      </c>
      <c r="C287" s="58" t="s">
        <v>831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552</v>
      </c>
      <c r="B288" s="67" t="s">
        <v>511</v>
      </c>
      <c r="C288" s="58" t="s">
        <v>831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553</v>
      </c>
      <c r="B289" s="66" t="s">
        <v>554</v>
      </c>
      <c r="C289" s="58" t="s">
        <v>831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555</v>
      </c>
      <c r="B290" s="67" t="s">
        <v>511</v>
      </c>
      <c r="C290" s="58" t="s">
        <v>831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556</v>
      </c>
      <c r="B291" s="64" t="s">
        <v>557</v>
      </c>
      <c r="C291" s="58" t="s">
        <v>831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558</v>
      </c>
      <c r="B292" s="66" t="s">
        <v>511</v>
      </c>
      <c r="C292" s="58" t="s">
        <v>831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559</v>
      </c>
      <c r="B293" s="64" t="s">
        <v>560</v>
      </c>
      <c r="C293" s="58" t="s">
        <v>831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561</v>
      </c>
      <c r="B294" s="66" t="s">
        <v>511</v>
      </c>
      <c r="C294" s="58" t="s">
        <v>831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562</v>
      </c>
      <c r="B295" s="64" t="s">
        <v>563</v>
      </c>
      <c r="C295" s="58" t="s">
        <v>831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564</v>
      </c>
      <c r="B296" s="66" t="s">
        <v>511</v>
      </c>
      <c r="C296" s="58" t="s">
        <v>831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565</v>
      </c>
      <c r="B297" s="64" t="s">
        <v>566</v>
      </c>
      <c r="C297" s="58" t="s">
        <v>831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567</v>
      </c>
      <c r="B298" s="66" t="s">
        <v>511</v>
      </c>
      <c r="C298" s="58" t="s">
        <v>831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568</v>
      </c>
      <c r="B299" s="64" t="s">
        <v>569</v>
      </c>
      <c r="C299" s="58" t="s">
        <v>831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570</v>
      </c>
      <c r="B300" s="66" t="s">
        <v>511</v>
      </c>
      <c r="C300" s="58" t="s">
        <v>831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571</v>
      </c>
      <c r="B301" s="64" t="s">
        <v>572</v>
      </c>
      <c r="C301" s="58" t="s">
        <v>831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573</v>
      </c>
      <c r="B302" s="66" t="s">
        <v>511</v>
      </c>
      <c r="C302" s="58" t="s">
        <v>831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574</v>
      </c>
      <c r="B303" s="64" t="s">
        <v>575</v>
      </c>
      <c r="C303" s="58" t="s">
        <v>831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576</v>
      </c>
      <c r="B304" s="66" t="s">
        <v>511</v>
      </c>
      <c r="C304" s="58" t="s">
        <v>831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577</v>
      </c>
      <c r="B305" s="65" t="s">
        <v>578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579</v>
      </c>
      <c r="B306" s="64" t="s">
        <v>580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581</v>
      </c>
      <c r="B307" s="64" t="s">
        <v>582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583</v>
      </c>
      <c r="B308" s="64" t="s">
        <v>584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585</v>
      </c>
      <c r="B309" s="64" t="s">
        <v>586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587</v>
      </c>
      <c r="B310" s="63" t="s">
        <v>588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589</v>
      </c>
      <c r="B311" s="63" t="s">
        <v>590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591</v>
      </c>
      <c r="B312" s="63" t="s">
        <v>592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593</v>
      </c>
      <c r="B313" s="63" t="s">
        <v>594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595</v>
      </c>
      <c r="B314" s="63" t="s">
        <v>596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597</v>
      </c>
      <c r="B315" s="64" t="s">
        <v>598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599</v>
      </c>
      <c r="B316" s="84" t="s">
        <v>103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600</v>
      </c>
      <c r="B317" s="85" t="s">
        <v>104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3" t="s">
        <v>601</v>
      </c>
      <c r="B318" s="314"/>
      <c r="C318" s="314"/>
      <c r="D318" s="314"/>
      <c r="E318" s="314"/>
      <c r="F318" s="314"/>
      <c r="G318" s="314"/>
      <c r="H318" s="315"/>
      <c r="I318" s="44"/>
    </row>
    <row r="319" spans="1:9" x14ac:dyDescent="0.25">
      <c r="A319" s="77" t="s">
        <v>602</v>
      </c>
      <c r="B319" s="82" t="s">
        <v>603</v>
      </c>
      <c r="C319" s="78" t="s">
        <v>348</v>
      </c>
      <c r="D319" s="201" t="s">
        <v>604</v>
      </c>
      <c r="E319" s="201" t="s">
        <v>604</v>
      </c>
      <c r="F319" s="201"/>
      <c r="G319" s="201" t="s">
        <v>604</v>
      </c>
      <c r="H319" s="202" t="s">
        <v>604</v>
      </c>
    </row>
    <row r="320" spans="1:9" x14ac:dyDescent="0.25">
      <c r="A320" s="56" t="s">
        <v>605</v>
      </c>
      <c r="B320" s="65" t="s">
        <v>606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607</v>
      </c>
      <c r="B321" s="65" t="s">
        <v>608</v>
      </c>
      <c r="C321" s="58" t="s">
        <v>609</v>
      </c>
      <c r="D321" s="59"/>
      <c r="E321" s="193"/>
      <c r="F321" s="193"/>
      <c r="G321" s="193"/>
      <c r="H321" s="192"/>
    </row>
    <row r="322" spans="1:8" x14ac:dyDescent="0.25">
      <c r="A322" s="56" t="s">
        <v>610</v>
      </c>
      <c r="B322" s="65" t="s">
        <v>611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612</v>
      </c>
      <c r="B323" s="65" t="s">
        <v>613</v>
      </c>
      <c r="C323" s="58" t="s">
        <v>609</v>
      </c>
      <c r="D323" s="59"/>
      <c r="E323" s="193"/>
      <c r="F323" s="193"/>
      <c r="G323" s="193"/>
      <c r="H323" s="192"/>
    </row>
    <row r="324" spans="1:8" x14ac:dyDescent="0.25">
      <c r="A324" s="56" t="s">
        <v>614</v>
      </c>
      <c r="B324" s="65" t="s">
        <v>615</v>
      </c>
      <c r="C324" s="58" t="s">
        <v>616</v>
      </c>
      <c r="D324" s="59"/>
      <c r="E324" s="193"/>
      <c r="F324" s="193"/>
      <c r="G324" s="193"/>
      <c r="H324" s="192"/>
    </row>
    <row r="325" spans="1:8" x14ac:dyDescent="0.25">
      <c r="A325" s="56" t="s">
        <v>617</v>
      </c>
      <c r="B325" s="65" t="s">
        <v>618</v>
      </c>
      <c r="C325" s="58" t="s">
        <v>348</v>
      </c>
      <c r="D325" s="203" t="s">
        <v>604</v>
      </c>
      <c r="E325" s="203" t="s">
        <v>604</v>
      </c>
      <c r="F325" s="203"/>
      <c r="G325" s="203" t="s">
        <v>604</v>
      </c>
      <c r="H325" s="204" t="s">
        <v>604</v>
      </c>
    </row>
    <row r="326" spans="1:8" x14ac:dyDescent="0.25">
      <c r="A326" s="56" t="s">
        <v>619</v>
      </c>
      <c r="B326" s="64" t="s">
        <v>620</v>
      </c>
      <c r="C326" s="58" t="s">
        <v>616</v>
      </c>
      <c r="D326" s="59"/>
      <c r="E326" s="193"/>
      <c r="F326" s="193"/>
      <c r="G326" s="193"/>
      <c r="H326" s="192"/>
    </row>
    <row r="327" spans="1:8" x14ac:dyDescent="0.25">
      <c r="A327" s="56" t="s">
        <v>621</v>
      </c>
      <c r="B327" s="64" t="s">
        <v>622</v>
      </c>
      <c r="C327" s="58" t="s">
        <v>623</v>
      </c>
      <c r="D327" s="59"/>
      <c r="E327" s="193"/>
      <c r="F327" s="193"/>
      <c r="G327" s="193"/>
      <c r="H327" s="192"/>
    </row>
    <row r="328" spans="1:8" x14ac:dyDescent="0.25">
      <c r="A328" s="56" t="s">
        <v>624</v>
      </c>
      <c r="B328" s="65" t="s">
        <v>625</v>
      </c>
      <c r="C328" s="58" t="s">
        <v>348</v>
      </c>
      <c r="D328" s="203" t="s">
        <v>604</v>
      </c>
      <c r="E328" s="203" t="s">
        <v>604</v>
      </c>
      <c r="F328" s="203"/>
      <c r="G328" s="203" t="s">
        <v>604</v>
      </c>
      <c r="H328" s="204" t="s">
        <v>604</v>
      </c>
    </row>
    <row r="329" spans="1:8" x14ac:dyDescent="0.25">
      <c r="A329" s="56" t="s">
        <v>626</v>
      </c>
      <c r="B329" s="64" t="s">
        <v>620</v>
      </c>
      <c r="C329" s="58" t="s">
        <v>616</v>
      </c>
      <c r="D329" s="59"/>
      <c r="E329" s="193"/>
      <c r="F329" s="193"/>
      <c r="G329" s="193"/>
      <c r="H329" s="192"/>
    </row>
    <row r="330" spans="1:8" x14ac:dyDescent="0.25">
      <c r="A330" s="56" t="s">
        <v>627</v>
      </c>
      <c r="B330" s="64" t="s">
        <v>628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629</v>
      </c>
      <c r="B331" s="64" t="s">
        <v>622</v>
      </c>
      <c r="C331" s="58" t="s">
        <v>623</v>
      </c>
      <c r="D331" s="59"/>
      <c r="E331" s="193"/>
      <c r="F331" s="193"/>
      <c r="G331" s="193"/>
      <c r="H331" s="192"/>
    </row>
    <row r="332" spans="1:8" x14ac:dyDescent="0.25">
      <c r="A332" s="56" t="s">
        <v>630</v>
      </c>
      <c r="B332" s="65" t="s">
        <v>631</v>
      </c>
      <c r="C332" s="58" t="s">
        <v>348</v>
      </c>
      <c r="D332" s="203" t="s">
        <v>604</v>
      </c>
      <c r="E332" s="203" t="s">
        <v>604</v>
      </c>
      <c r="F332" s="203"/>
      <c r="G332" s="203" t="s">
        <v>604</v>
      </c>
      <c r="H332" s="204" t="s">
        <v>604</v>
      </c>
    </row>
    <row r="333" spans="1:8" x14ac:dyDescent="0.25">
      <c r="A333" s="56" t="s">
        <v>632</v>
      </c>
      <c r="B333" s="64" t="s">
        <v>620</v>
      </c>
      <c r="C333" s="58" t="s">
        <v>616</v>
      </c>
      <c r="D333" s="59"/>
      <c r="E333" s="193"/>
      <c r="F333" s="193"/>
      <c r="G333" s="193"/>
      <c r="H333" s="192"/>
    </row>
    <row r="334" spans="1:8" x14ac:dyDescent="0.25">
      <c r="A334" s="56" t="s">
        <v>633</v>
      </c>
      <c r="B334" s="64" t="s">
        <v>622</v>
      </c>
      <c r="C334" s="58" t="s">
        <v>623</v>
      </c>
      <c r="D334" s="59"/>
      <c r="E334" s="193"/>
      <c r="F334" s="193"/>
      <c r="G334" s="193"/>
      <c r="H334" s="192"/>
    </row>
    <row r="335" spans="1:8" x14ac:dyDescent="0.25">
      <c r="A335" s="56" t="s">
        <v>634</v>
      </c>
      <c r="B335" s="65" t="s">
        <v>635</v>
      </c>
      <c r="C335" s="58" t="s">
        <v>348</v>
      </c>
      <c r="D335" s="203" t="s">
        <v>604</v>
      </c>
      <c r="E335" s="203" t="s">
        <v>604</v>
      </c>
      <c r="F335" s="203"/>
      <c r="G335" s="203" t="s">
        <v>604</v>
      </c>
      <c r="H335" s="204" t="s">
        <v>604</v>
      </c>
    </row>
    <row r="336" spans="1:8" x14ac:dyDescent="0.25">
      <c r="A336" s="56" t="s">
        <v>636</v>
      </c>
      <c r="B336" s="64" t="s">
        <v>620</v>
      </c>
      <c r="C336" s="58" t="s">
        <v>616</v>
      </c>
      <c r="D336" s="59"/>
      <c r="E336" s="193"/>
      <c r="F336" s="193"/>
      <c r="G336" s="193"/>
      <c r="H336" s="192"/>
    </row>
    <row r="337" spans="1:8" x14ac:dyDescent="0.25">
      <c r="A337" s="56" t="s">
        <v>637</v>
      </c>
      <c r="B337" s="64" t="s">
        <v>628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638</v>
      </c>
      <c r="B338" s="64" t="s">
        <v>622</v>
      </c>
      <c r="C338" s="58" t="s">
        <v>623</v>
      </c>
      <c r="D338" s="59"/>
      <c r="E338" s="193"/>
      <c r="F338" s="193"/>
      <c r="G338" s="193"/>
      <c r="H338" s="192"/>
    </row>
    <row r="339" spans="1:8" x14ac:dyDescent="0.25">
      <c r="A339" s="77" t="s">
        <v>639</v>
      </c>
      <c r="B339" s="82" t="s">
        <v>640</v>
      </c>
      <c r="C339" s="78" t="s">
        <v>348</v>
      </c>
      <c r="D339" s="203" t="s">
        <v>604</v>
      </c>
      <c r="E339" s="203" t="s">
        <v>604</v>
      </c>
      <c r="F339" s="201"/>
      <c r="G339" s="201" t="s">
        <v>604</v>
      </c>
      <c r="H339" s="202" t="s">
        <v>604</v>
      </c>
    </row>
    <row r="340" spans="1:8" x14ac:dyDescent="0.25">
      <c r="A340" s="56" t="s">
        <v>641</v>
      </c>
      <c r="B340" s="65" t="s">
        <v>642</v>
      </c>
      <c r="C340" s="58" t="s">
        <v>616</v>
      </c>
      <c r="D340" s="59"/>
      <c r="E340" s="193"/>
      <c r="F340" s="193"/>
      <c r="G340" s="193"/>
      <c r="H340" s="192"/>
    </row>
    <row r="341" spans="1:8" ht="31.5" x14ac:dyDescent="0.25">
      <c r="A341" s="56" t="s">
        <v>643</v>
      </c>
      <c r="B341" s="64" t="s">
        <v>644</v>
      </c>
      <c r="C341" s="58" t="s">
        <v>616</v>
      </c>
      <c r="D341" s="59"/>
      <c r="E341" s="193"/>
      <c r="F341" s="193"/>
      <c r="G341" s="193"/>
      <c r="H341" s="192"/>
    </row>
    <row r="342" spans="1:8" x14ac:dyDescent="0.25">
      <c r="A342" s="56" t="s">
        <v>645</v>
      </c>
      <c r="B342" s="84" t="s">
        <v>646</v>
      </c>
      <c r="C342" s="58" t="s">
        <v>616</v>
      </c>
      <c r="D342" s="59"/>
      <c r="E342" s="193"/>
      <c r="F342" s="193"/>
      <c r="G342" s="193"/>
      <c r="H342" s="192"/>
    </row>
    <row r="343" spans="1:8" x14ac:dyDescent="0.25">
      <c r="A343" s="56" t="s">
        <v>647</v>
      </c>
      <c r="B343" s="84" t="s">
        <v>648</v>
      </c>
      <c r="C343" s="58" t="s">
        <v>616</v>
      </c>
      <c r="D343" s="59"/>
      <c r="E343" s="193"/>
      <c r="F343" s="193"/>
      <c r="G343" s="193"/>
      <c r="H343" s="192"/>
    </row>
    <row r="344" spans="1:8" x14ac:dyDescent="0.25">
      <c r="A344" s="56" t="s">
        <v>649</v>
      </c>
      <c r="B344" s="65" t="s">
        <v>650</v>
      </c>
      <c r="C344" s="58" t="s">
        <v>616</v>
      </c>
      <c r="D344" s="59"/>
      <c r="E344" s="193"/>
      <c r="F344" s="193"/>
      <c r="G344" s="193"/>
      <c r="H344" s="192"/>
    </row>
    <row r="345" spans="1:8" x14ac:dyDescent="0.25">
      <c r="A345" s="56" t="s">
        <v>651</v>
      </c>
      <c r="B345" s="65" t="s">
        <v>652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653</v>
      </c>
      <c r="B346" s="64" t="s">
        <v>654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655</v>
      </c>
      <c r="B347" s="84" t="s">
        <v>646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656</v>
      </c>
      <c r="B348" s="84" t="s">
        <v>648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657</v>
      </c>
      <c r="B349" s="65" t="s">
        <v>658</v>
      </c>
      <c r="C349" s="58" t="s">
        <v>659</v>
      </c>
      <c r="D349" s="59"/>
      <c r="E349" s="193"/>
      <c r="F349" s="193"/>
      <c r="G349" s="193"/>
      <c r="H349" s="192"/>
    </row>
    <row r="350" spans="1:8" ht="31.5" x14ac:dyDescent="0.25">
      <c r="A350" s="56" t="s">
        <v>660</v>
      </c>
      <c r="B350" s="65" t="s">
        <v>661</v>
      </c>
      <c r="C350" s="58" t="s">
        <v>831</v>
      </c>
      <c r="D350" s="59"/>
      <c r="E350" s="193"/>
      <c r="F350" s="193"/>
      <c r="G350" s="193"/>
      <c r="H350" s="192"/>
    </row>
    <row r="351" spans="1:8" x14ac:dyDescent="0.25">
      <c r="A351" s="56" t="s">
        <v>662</v>
      </c>
      <c r="B351" s="80" t="s">
        <v>663</v>
      </c>
      <c r="C351" s="58" t="s">
        <v>348</v>
      </c>
      <c r="D351" s="203" t="s">
        <v>604</v>
      </c>
      <c r="E351" s="203" t="s">
        <v>604</v>
      </c>
      <c r="F351" s="203"/>
      <c r="G351" s="203" t="s">
        <v>604</v>
      </c>
      <c r="H351" s="204" t="s">
        <v>604</v>
      </c>
    </row>
    <row r="352" spans="1:8" x14ac:dyDescent="0.25">
      <c r="A352" s="56" t="s">
        <v>664</v>
      </c>
      <c r="B352" s="65" t="s">
        <v>665</v>
      </c>
      <c r="C352" s="58" t="s">
        <v>616</v>
      </c>
      <c r="D352" s="59"/>
      <c r="E352" s="193"/>
      <c r="F352" s="193"/>
      <c r="G352" s="193"/>
      <c r="H352" s="192"/>
    </row>
    <row r="353" spans="1:8" x14ac:dyDescent="0.25">
      <c r="A353" s="56" t="s">
        <v>666</v>
      </c>
      <c r="B353" s="65" t="s">
        <v>667</v>
      </c>
      <c r="C353" s="58" t="s">
        <v>609</v>
      </c>
      <c r="D353" s="59"/>
      <c r="E353" s="193"/>
      <c r="F353" s="193"/>
      <c r="G353" s="193"/>
      <c r="H353" s="192"/>
    </row>
    <row r="354" spans="1:8" ht="47.25" x14ac:dyDescent="0.25">
      <c r="A354" s="56" t="s">
        <v>668</v>
      </c>
      <c r="B354" s="65" t="s">
        <v>669</v>
      </c>
      <c r="C354" s="58" t="s">
        <v>831</v>
      </c>
      <c r="D354" s="59"/>
      <c r="E354" s="193"/>
      <c r="F354" s="193"/>
      <c r="G354" s="193"/>
      <c r="H354" s="192"/>
    </row>
    <row r="355" spans="1:8" ht="31.5" x14ac:dyDescent="0.25">
      <c r="A355" s="56" t="s">
        <v>670</v>
      </c>
      <c r="B355" s="65" t="s">
        <v>671</v>
      </c>
      <c r="C355" s="58" t="s">
        <v>831</v>
      </c>
      <c r="D355" s="59"/>
      <c r="E355" s="193"/>
      <c r="F355" s="193"/>
      <c r="G355" s="193"/>
      <c r="H355" s="192"/>
    </row>
    <row r="356" spans="1:8" x14ac:dyDescent="0.25">
      <c r="A356" s="56" t="s">
        <v>672</v>
      </c>
      <c r="B356" s="80" t="s">
        <v>673</v>
      </c>
      <c r="C356" s="204" t="s">
        <v>348</v>
      </c>
      <c r="D356" s="203" t="s">
        <v>604</v>
      </c>
      <c r="E356" s="203" t="s">
        <v>604</v>
      </c>
      <c r="F356" s="203"/>
      <c r="G356" s="203" t="s">
        <v>604</v>
      </c>
      <c r="H356" s="204" t="s">
        <v>604</v>
      </c>
    </row>
    <row r="357" spans="1:8" x14ac:dyDescent="0.25">
      <c r="A357" s="56" t="s">
        <v>674</v>
      </c>
      <c r="B357" s="65" t="s">
        <v>675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676</v>
      </c>
      <c r="B358" s="64" t="s">
        <v>677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678</v>
      </c>
      <c r="B359" s="64" t="s">
        <v>679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680</v>
      </c>
      <c r="B360" s="64" t="s">
        <v>681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682</v>
      </c>
      <c r="B361" s="65" t="s">
        <v>683</v>
      </c>
      <c r="C361" s="58" t="s">
        <v>616</v>
      </c>
      <c r="D361" s="59"/>
      <c r="E361" s="193"/>
      <c r="F361" s="193"/>
      <c r="G361" s="193"/>
      <c r="H361" s="192"/>
    </row>
    <row r="362" spans="1:8" ht="31.5" x14ac:dyDescent="0.25">
      <c r="A362" s="56" t="s">
        <v>684</v>
      </c>
      <c r="B362" s="64" t="s">
        <v>685</v>
      </c>
      <c r="C362" s="58" t="s">
        <v>616</v>
      </c>
      <c r="D362" s="59"/>
      <c r="E362" s="193"/>
      <c r="F362" s="193"/>
      <c r="G362" s="193"/>
      <c r="H362" s="192"/>
    </row>
    <row r="363" spans="1:8" x14ac:dyDescent="0.25">
      <c r="A363" s="56" t="s">
        <v>686</v>
      </c>
      <c r="B363" s="64" t="s">
        <v>687</v>
      </c>
      <c r="C363" s="58" t="s">
        <v>616</v>
      </c>
      <c r="D363" s="59"/>
      <c r="E363" s="193"/>
      <c r="F363" s="193"/>
      <c r="G363" s="193"/>
      <c r="H363" s="192"/>
    </row>
    <row r="364" spans="1:8" ht="31.5" x14ac:dyDescent="0.25">
      <c r="A364" s="56" t="s">
        <v>688</v>
      </c>
      <c r="B364" s="65" t="s">
        <v>689</v>
      </c>
      <c r="C364" s="58" t="s">
        <v>831</v>
      </c>
      <c r="D364" s="59"/>
      <c r="E364" s="193"/>
      <c r="F364" s="193"/>
      <c r="G364" s="193"/>
      <c r="H364" s="192"/>
    </row>
    <row r="365" spans="1:8" x14ac:dyDescent="0.25">
      <c r="A365" s="56" t="s">
        <v>690</v>
      </c>
      <c r="B365" s="64" t="s">
        <v>691</v>
      </c>
      <c r="C365" s="58" t="s">
        <v>831</v>
      </c>
      <c r="D365" s="71"/>
      <c r="E365" s="193"/>
      <c r="F365" s="194"/>
      <c r="G365" s="194"/>
      <c r="H365" s="195"/>
    </row>
    <row r="366" spans="1:8" x14ac:dyDescent="0.25">
      <c r="A366" s="56" t="s">
        <v>692</v>
      </c>
      <c r="B366" s="64" t="s">
        <v>104</v>
      </c>
      <c r="C366" s="58" t="s">
        <v>831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693</v>
      </c>
      <c r="B367" s="86" t="s">
        <v>694</v>
      </c>
      <c r="C367" s="75" t="s">
        <v>833</v>
      </c>
      <c r="D367" s="76"/>
      <c r="E367" s="197"/>
      <c r="F367" s="197"/>
      <c r="G367" s="197"/>
      <c r="H367" s="87"/>
    </row>
    <row r="368" spans="1:8" x14ac:dyDescent="0.25">
      <c r="A368" s="316" t="s">
        <v>695</v>
      </c>
      <c r="B368" s="317"/>
      <c r="C368" s="317"/>
      <c r="D368" s="317"/>
      <c r="E368" s="317"/>
      <c r="F368" s="317"/>
      <c r="G368" s="317"/>
      <c r="H368" s="318"/>
    </row>
    <row r="369" spans="1:8" ht="16.5" thickBot="1" x14ac:dyDescent="0.3">
      <c r="A369" s="316"/>
      <c r="B369" s="317"/>
      <c r="C369" s="317"/>
      <c r="D369" s="317"/>
      <c r="E369" s="317"/>
      <c r="F369" s="317"/>
      <c r="G369" s="317"/>
      <c r="H369" s="318"/>
    </row>
    <row r="370" spans="1:8" ht="51.75" customHeight="1" x14ac:dyDescent="0.25">
      <c r="A370" s="302" t="s">
        <v>87</v>
      </c>
      <c r="B370" s="298" t="s">
        <v>88</v>
      </c>
      <c r="C370" s="300" t="s">
        <v>176</v>
      </c>
      <c r="D370" s="305" t="s">
        <v>754</v>
      </c>
      <c r="E370" s="306"/>
      <c r="F370" s="307" t="s">
        <v>756</v>
      </c>
      <c r="G370" s="306"/>
      <c r="H370" s="308" t="s">
        <v>7</v>
      </c>
    </row>
    <row r="371" spans="1:8" ht="38.25" x14ac:dyDescent="0.25">
      <c r="A371" s="303"/>
      <c r="B371" s="299"/>
      <c r="C371" s="301"/>
      <c r="D371" s="185" t="s">
        <v>758</v>
      </c>
      <c r="E371" s="186" t="s">
        <v>10</v>
      </c>
      <c r="F371" s="186" t="s">
        <v>759</v>
      </c>
      <c r="G371" s="185" t="s">
        <v>757</v>
      </c>
      <c r="H371" s="309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10" t="s">
        <v>696</v>
      </c>
      <c r="B373" s="311"/>
      <c r="C373" s="78" t="s">
        <v>831</v>
      </c>
      <c r="D373" s="79"/>
      <c r="E373" s="94"/>
      <c r="F373" s="94"/>
      <c r="G373" s="95"/>
      <c r="H373" s="96"/>
    </row>
    <row r="374" spans="1:8" ht="18.75" x14ac:dyDescent="0.25">
      <c r="A374" s="56" t="s">
        <v>89</v>
      </c>
      <c r="B374" s="97" t="s">
        <v>697</v>
      </c>
      <c r="C374" s="58" t="s">
        <v>831</v>
      </c>
      <c r="D374" s="59"/>
      <c r="E374" s="98"/>
      <c r="F374" s="98"/>
      <c r="G374" s="99"/>
      <c r="H374" s="100"/>
    </row>
    <row r="375" spans="1:8" ht="18.75" x14ac:dyDescent="0.25">
      <c r="A375" s="56" t="s">
        <v>90</v>
      </c>
      <c r="B375" s="65" t="s">
        <v>91</v>
      </c>
      <c r="C375" s="58" t="s">
        <v>831</v>
      </c>
      <c r="D375" s="59"/>
      <c r="E375" s="98"/>
      <c r="F375" s="98"/>
      <c r="G375" s="99"/>
      <c r="H375" s="100"/>
    </row>
    <row r="376" spans="1:8" ht="31.5" x14ac:dyDescent="0.25">
      <c r="A376" s="56" t="s">
        <v>92</v>
      </c>
      <c r="B376" s="64" t="s">
        <v>698</v>
      </c>
      <c r="C376" s="58" t="s">
        <v>831</v>
      </c>
      <c r="D376" s="59"/>
      <c r="E376" s="101"/>
      <c r="F376" s="101"/>
      <c r="G376" s="99"/>
      <c r="H376" s="100"/>
    </row>
    <row r="377" spans="1:8" ht="18.75" x14ac:dyDescent="0.25">
      <c r="A377" s="56" t="s">
        <v>93</v>
      </c>
      <c r="B377" s="66" t="s">
        <v>699</v>
      </c>
      <c r="C377" s="58" t="s">
        <v>831</v>
      </c>
      <c r="D377" s="59"/>
      <c r="E377" s="101"/>
      <c r="F377" s="101"/>
      <c r="G377" s="99"/>
      <c r="H377" s="100"/>
    </row>
    <row r="378" spans="1:8" ht="31.5" x14ac:dyDescent="0.25">
      <c r="A378" s="56" t="s">
        <v>700</v>
      </c>
      <c r="B378" s="67" t="s">
        <v>180</v>
      </c>
      <c r="C378" s="58" t="s">
        <v>831</v>
      </c>
      <c r="D378" s="59"/>
      <c r="E378" s="101"/>
      <c r="F378" s="101"/>
      <c r="G378" s="99"/>
      <c r="H378" s="100"/>
    </row>
    <row r="379" spans="1:8" ht="31.5" x14ac:dyDescent="0.25">
      <c r="A379" s="56" t="s">
        <v>701</v>
      </c>
      <c r="B379" s="67" t="s">
        <v>181</v>
      </c>
      <c r="C379" s="58" t="s">
        <v>831</v>
      </c>
      <c r="D379" s="59"/>
      <c r="E379" s="101"/>
      <c r="F379" s="101"/>
      <c r="G379" s="99"/>
      <c r="H379" s="100"/>
    </row>
    <row r="380" spans="1:8" ht="31.5" x14ac:dyDescent="0.25">
      <c r="A380" s="56" t="s">
        <v>702</v>
      </c>
      <c r="B380" s="67" t="s">
        <v>182</v>
      </c>
      <c r="C380" s="58" t="s">
        <v>831</v>
      </c>
      <c r="D380" s="59"/>
      <c r="E380" s="101"/>
      <c r="F380" s="101"/>
      <c r="G380" s="99"/>
      <c r="H380" s="100"/>
    </row>
    <row r="381" spans="1:8" ht="18.75" x14ac:dyDescent="0.25">
      <c r="A381" s="56" t="s">
        <v>95</v>
      </c>
      <c r="B381" s="66" t="s">
        <v>703</v>
      </c>
      <c r="C381" s="58" t="s">
        <v>831</v>
      </c>
      <c r="D381" s="59"/>
      <c r="E381" s="101"/>
      <c r="F381" s="101"/>
      <c r="G381" s="99"/>
      <c r="H381" s="100"/>
    </row>
    <row r="382" spans="1:8" ht="18.75" x14ac:dyDescent="0.25">
      <c r="A382" s="56" t="s">
        <v>97</v>
      </c>
      <c r="B382" s="66" t="s">
        <v>704</v>
      </c>
      <c r="C382" s="58" t="s">
        <v>831</v>
      </c>
      <c r="D382" s="59"/>
      <c r="E382" s="101"/>
      <c r="F382" s="101"/>
      <c r="G382" s="99"/>
      <c r="H382" s="100"/>
    </row>
    <row r="383" spans="1:8" ht="18.75" x14ac:dyDescent="0.25">
      <c r="A383" s="56" t="s">
        <v>99</v>
      </c>
      <c r="B383" s="66" t="s">
        <v>705</v>
      </c>
      <c r="C383" s="58" t="s">
        <v>831</v>
      </c>
      <c r="D383" s="59"/>
      <c r="E383" s="101"/>
      <c r="F383" s="101"/>
      <c r="G383" s="99"/>
      <c r="H383" s="100"/>
    </row>
    <row r="384" spans="1:8" ht="18.75" x14ac:dyDescent="0.25">
      <c r="A384" s="56" t="s">
        <v>100</v>
      </c>
      <c r="B384" s="66" t="s">
        <v>706</v>
      </c>
      <c r="C384" s="58" t="s">
        <v>831</v>
      </c>
      <c r="D384" s="59"/>
      <c r="E384" s="101"/>
      <c r="F384" s="101"/>
      <c r="G384" s="99"/>
      <c r="H384" s="100"/>
    </row>
    <row r="385" spans="1:8" ht="31.5" x14ac:dyDescent="0.25">
      <c r="A385" s="56" t="s">
        <v>707</v>
      </c>
      <c r="B385" s="67" t="s">
        <v>708</v>
      </c>
      <c r="C385" s="58" t="s">
        <v>831</v>
      </c>
      <c r="D385" s="59"/>
      <c r="E385" s="101"/>
      <c r="F385" s="101"/>
      <c r="G385" s="99"/>
      <c r="H385" s="100"/>
    </row>
    <row r="386" spans="1:8" ht="18.75" x14ac:dyDescent="0.25">
      <c r="A386" s="56" t="s">
        <v>709</v>
      </c>
      <c r="B386" s="67" t="s">
        <v>710</v>
      </c>
      <c r="C386" s="58" t="s">
        <v>831</v>
      </c>
      <c r="D386" s="59"/>
      <c r="E386" s="101"/>
      <c r="F386" s="101"/>
      <c r="G386" s="99"/>
      <c r="H386" s="100"/>
    </row>
    <row r="387" spans="1:8" ht="18.75" x14ac:dyDescent="0.25">
      <c r="A387" s="56" t="s">
        <v>711</v>
      </c>
      <c r="B387" s="67" t="s">
        <v>107</v>
      </c>
      <c r="C387" s="58" t="s">
        <v>831</v>
      </c>
      <c r="D387" s="59"/>
      <c r="E387" s="101"/>
      <c r="F387" s="101"/>
      <c r="G387" s="99"/>
      <c r="H387" s="100"/>
    </row>
    <row r="388" spans="1:8" ht="18.75" x14ac:dyDescent="0.25">
      <c r="A388" s="56" t="s">
        <v>712</v>
      </c>
      <c r="B388" s="67" t="s">
        <v>710</v>
      </c>
      <c r="C388" s="58" t="s">
        <v>831</v>
      </c>
      <c r="D388" s="59"/>
      <c r="E388" s="101"/>
      <c r="F388" s="101"/>
      <c r="G388" s="99"/>
      <c r="H388" s="100"/>
    </row>
    <row r="389" spans="1:8" ht="18.75" x14ac:dyDescent="0.25">
      <c r="A389" s="56" t="s">
        <v>101</v>
      </c>
      <c r="B389" s="66" t="s">
        <v>713</v>
      </c>
      <c r="C389" s="58" t="s">
        <v>831</v>
      </c>
      <c r="D389" s="59"/>
      <c r="E389" s="101"/>
      <c r="F389" s="101"/>
      <c r="G389" s="99"/>
      <c r="H389" s="100"/>
    </row>
    <row r="390" spans="1:8" ht="18.75" x14ac:dyDescent="0.25">
      <c r="A390" s="56" t="s">
        <v>102</v>
      </c>
      <c r="B390" s="66" t="s">
        <v>532</v>
      </c>
      <c r="C390" s="58" t="s">
        <v>831</v>
      </c>
      <c r="D390" s="59"/>
      <c r="E390" s="101"/>
      <c r="F390" s="101"/>
      <c r="G390" s="99"/>
      <c r="H390" s="100"/>
    </row>
    <row r="391" spans="1:8" ht="31.5" x14ac:dyDescent="0.25">
      <c r="A391" s="56" t="s">
        <v>714</v>
      </c>
      <c r="B391" s="66" t="s">
        <v>715</v>
      </c>
      <c r="C391" s="58" t="s">
        <v>831</v>
      </c>
      <c r="D391" s="59"/>
      <c r="E391" s="101"/>
      <c r="F391" s="101"/>
      <c r="G391" s="99"/>
      <c r="H391" s="100"/>
    </row>
    <row r="392" spans="1:8" ht="18.75" x14ac:dyDescent="0.25">
      <c r="A392" s="56" t="s">
        <v>716</v>
      </c>
      <c r="B392" s="67" t="s">
        <v>103</v>
      </c>
      <c r="C392" s="58" t="s">
        <v>831</v>
      </c>
      <c r="D392" s="59"/>
      <c r="E392" s="101"/>
      <c r="F392" s="101"/>
      <c r="G392" s="99"/>
      <c r="H392" s="100"/>
    </row>
    <row r="393" spans="1:8" ht="18.75" x14ac:dyDescent="0.25">
      <c r="A393" s="56" t="s">
        <v>717</v>
      </c>
      <c r="B393" s="102" t="s">
        <v>104</v>
      </c>
      <c r="C393" s="58" t="s">
        <v>831</v>
      </c>
      <c r="D393" s="59"/>
      <c r="E393" s="101"/>
      <c r="F393" s="101"/>
      <c r="G393" s="99"/>
      <c r="H393" s="100"/>
    </row>
    <row r="394" spans="1:8" ht="31.5" x14ac:dyDescent="0.25">
      <c r="A394" s="56" t="s">
        <v>105</v>
      </c>
      <c r="B394" s="64" t="s">
        <v>718</v>
      </c>
      <c r="C394" s="58" t="s">
        <v>831</v>
      </c>
      <c r="D394" s="59"/>
      <c r="E394" s="98"/>
      <c r="F394" s="98"/>
      <c r="G394" s="99"/>
      <c r="H394" s="100"/>
    </row>
    <row r="395" spans="1:8" ht="31.5" x14ac:dyDescent="0.25">
      <c r="A395" s="56" t="s">
        <v>719</v>
      </c>
      <c r="B395" s="66" t="s">
        <v>180</v>
      </c>
      <c r="C395" s="58" t="s">
        <v>831</v>
      </c>
      <c r="D395" s="59"/>
      <c r="E395" s="98"/>
      <c r="F395" s="98"/>
      <c r="G395" s="99"/>
      <c r="H395" s="100"/>
    </row>
    <row r="396" spans="1:8" ht="31.5" x14ac:dyDescent="0.25">
      <c r="A396" s="56" t="s">
        <v>720</v>
      </c>
      <c r="B396" s="66" t="s">
        <v>181</v>
      </c>
      <c r="C396" s="58" t="s">
        <v>831</v>
      </c>
      <c r="D396" s="59"/>
      <c r="E396" s="98"/>
      <c r="F396" s="98"/>
      <c r="G396" s="99"/>
      <c r="H396" s="100"/>
    </row>
    <row r="397" spans="1:8" ht="31.5" x14ac:dyDescent="0.25">
      <c r="A397" s="56" t="s">
        <v>721</v>
      </c>
      <c r="B397" s="66" t="s">
        <v>182</v>
      </c>
      <c r="C397" s="58" t="s">
        <v>831</v>
      </c>
      <c r="D397" s="59"/>
      <c r="E397" s="98"/>
      <c r="F397" s="98"/>
      <c r="G397" s="99"/>
      <c r="H397" s="100"/>
    </row>
    <row r="398" spans="1:8" ht="18.75" x14ac:dyDescent="0.25">
      <c r="A398" s="56" t="s">
        <v>106</v>
      </c>
      <c r="B398" s="64" t="s">
        <v>722</v>
      </c>
      <c r="C398" s="58" t="s">
        <v>831</v>
      </c>
      <c r="D398" s="59"/>
      <c r="E398" s="98"/>
      <c r="F398" s="98"/>
      <c r="G398" s="99"/>
      <c r="H398" s="100"/>
    </row>
    <row r="399" spans="1:8" ht="18.75" x14ac:dyDescent="0.25">
      <c r="A399" s="56" t="s">
        <v>108</v>
      </c>
      <c r="B399" s="65" t="s">
        <v>723</v>
      </c>
      <c r="C399" s="58" t="s">
        <v>831</v>
      </c>
      <c r="D399" s="59"/>
      <c r="E399" s="98"/>
      <c r="F399" s="98"/>
      <c r="G399" s="99"/>
      <c r="H399" s="100"/>
    </row>
    <row r="400" spans="1:8" ht="18.75" x14ac:dyDescent="0.25">
      <c r="A400" s="56" t="s">
        <v>109</v>
      </c>
      <c r="B400" s="64" t="s">
        <v>724</v>
      </c>
      <c r="C400" s="58" t="s">
        <v>831</v>
      </c>
      <c r="D400" s="59"/>
      <c r="E400" s="101"/>
      <c r="F400" s="101"/>
      <c r="G400" s="99"/>
      <c r="H400" s="100"/>
    </row>
    <row r="401" spans="1:8" ht="18.75" x14ac:dyDescent="0.25">
      <c r="A401" s="56" t="s">
        <v>110</v>
      </c>
      <c r="B401" s="66" t="s">
        <v>94</v>
      </c>
      <c r="C401" s="58" t="s">
        <v>831</v>
      </c>
      <c r="D401" s="59"/>
      <c r="E401" s="101"/>
      <c r="F401" s="101"/>
      <c r="G401" s="99"/>
      <c r="H401" s="100"/>
    </row>
    <row r="402" spans="1:8" ht="31.5" x14ac:dyDescent="0.25">
      <c r="A402" s="56" t="s">
        <v>725</v>
      </c>
      <c r="B402" s="66" t="s">
        <v>180</v>
      </c>
      <c r="C402" s="58" t="s">
        <v>831</v>
      </c>
      <c r="D402" s="59"/>
      <c r="E402" s="101"/>
      <c r="F402" s="101"/>
      <c r="G402" s="99"/>
      <c r="H402" s="100"/>
    </row>
    <row r="403" spans="1:8" ht="31.5" x14ac:dyDescent="0.25">
      <c r="A403" s="56" t="s">
        <v>726</v>
      </c>
      <c r="B403" s="66" t="s">
        <v>181</v>
      </c>
      <c r="C403" s="58" t="s">
        <v>831</v>
      </c>
      <c r="D403" s="59"/>
      <c r="E403" s="101"/>
      <c r="F403" s="101"/>
      <c r="G403" s="99"/>
      <c r="H403" s="100"/>
    </row>
    <row r="404" spans="1:8" ht="31.5" x14ac:dyDescent="0.25">
      <c r="A404" s="56" t="s">
        <v>727</v>
      </c>
      <c r="B404" s="66" t="s">
        <v>182</v>
      </c>
      <c r="C404" s="58" t="s">
        <v>831</v>
      </c>
      <c r="D404" s="59"/>
      <c r="E404" s="101"/>
      <c r="F404" s="101"/>
      <c r="G404" s="99"/>
      <c r="H404" s="100"/>
    </row>
    <row r="405" spans="1:8" ht="18.75" x14ac:dyDescent="0.25">
      <c r="A405" s="56" t="s">
        <v>111</v>
      </c>
      <c r="B405" s="66" t="s">
        <v>520</v>
      </c>
      <c r="C405" s="58" t="s">
        <v>831</v>
      </c>
      <c r="D405" s="59"/>
      <c r="E405" s="101"/>
      <c r="F405" s="101"/>
      <c r="G405" s="99"/>
      <c r="H405" s="100"/>
    </row>
    <row r="406" spans="1:8" ht="18.75" x14ac:dyDescent="0.25">
      <c r="A406" s="56" t="s">
        <v>112</v>
      </c>
      <c r="B406" s="66" t="s">
        <v>96</v>
      </c>
      <c r="C406" s="58" t="s">
        <v>831</v>
      </c>
      <c r="D406" s="59"/>
      <c r="E406" s="101"/>
      <c r="F406" s="101"/>
      <c r="G406" s="99"/>
      <c r="H406" s="100"/>
    </row>
    <row r="407" spans="1:8" ht="18.75" x14ac:dyDescent="0.25">
      <c r="A407" s="56" t="s">
        <v>113</v>
      </c>
      <c r="B407" s="66" t="s">
        <v>525</v>
      </c>
      <c r="C407" s="58" t="s">
        <v>831</v>
      </c>
      <c r="D407" s="59"/>
      <c r="E407" s="101"/>
      <c r="F407" s="101"/>
      <c r="G407" s="99"/>
      <c r="H407" s="100"/>
    </row>
    <row r="408" spans="1:8" ht="18.75" x14ac:dyDescent="0.25">
      <c r="A408" s="56" t="s">
        <v>114</v>
      </c>
      <c r="B408" s="66" t="s">
        <v>98</v>
      </c>
      <c r="C408" s="58" t="s">
        <v>831</v>
      </c>
      <c r="D408" s="59"/>
      <c r="E408" s="101"/>
      <c r="F408" s="101"/>
      <c r="G408" s="99"/>
      <c r="H408" s="100"/>
    </row>
    <row r="409" spans="1:8" ht="18.75" x14ac:dyDescent="0.25">
      <c r="A409" s="56" t="s">
        <v>115</v>
      </c>
      <c r="B409" s="66" t="s">
        <v>532</v>
      </c>
      <c r="C409" s="58" t="s">
        <v>831</v>
      </c>
      <c r="D409" s="59"/>
      <c r="E409" s="101"/>
      <c r="F409" s="101"/>
      <c r="G409" s="99"/>
      <c r="H409" s="100"/>
    </row>
    <row r="410" spans="1:8" ht="31.5" x14ac:dyDescent="0.25">
      <c r="A410" s="56" t="s">
        <v>116</v>
      </c>
      <c r="B410" s="66" t="s">
        <v>535</v>
      </c>
      <c r="C410" s="58" t="s">
        <v>831</v>
      </c>
      <c r="D410" s="59"/>
      <c r="E410" s="101"/>
      <c r="F410" s="101"/>
      <c r="G410" s="99"/>
      <c r="H410" s="100"/>
    </row>
    <row r="411" spans="1:8" ht="18.75" x14ac:dyDescent="0.25">
      <c r="A411" s="56" t="s">
        <v>117</v>
      </c>
      <c r="B411" s="67" t="s">
        <v>103</v>
      </c>
      <c r="C411" s="58" t="s">
        <v>831</v>
      </c>
      <c r="D411" s="59"/>
      <c r="E411" s="101"/>
      <c r="F411" s="101"/>
      <c r="G411" s="99"/>
      <c r="H411" s="100"/>
    </row>
    <row r="412" spans="1:8" ht="18.75" x14ac:dyDescent="0.25">
      <c r="A412" s="56" t="s">
        <v>118</v>
      </c>
      <c r="B412" s="102" t="s">
        <v>104</v>
      </c>
      <c r="C412" s="58" t="s">
        <v>831</v>
      </c>
      <c r="D412" s="59"/>
      <c r="E412" s="101"/>
      <c r="F412" s="101"/>
      <c r="G412" s="99"/>
      <c r="H412" s="100"/>
    </row>
    <row r="413" spans="1:8" ht="18.75" x14ac:dyDescent="0.25">
      <c r="A413" s="56" t="s">
        <v>119</v>
      </c>
      <c r="B413" s="64" t="s">
        <v>728</v>
      </c>
      <c r="C413" s="58" t="s">
        <v>831</v>
      </c>
      <c r="D413" s="59"/>
      <c r="E413" s="98"/>
      <c r="F413" s="98"/>
      <c r="G413" s="99"/>
      <c r="H413" s="100"/>
    </row>
    <row r="414" spans="1:8" ht="18.75" x14ac:dyDescent="0.25">
      <c r="A414" s="56" t="s">
        <v>120</v>
      </c>
      <c r="B414" s="64" t="s">
        <v>121</v>
      </c>
      <c r="C414" s="58" t="s">
        <v>831</v>
      </c>
      <c r="D414" s="59"/>
      <c r="E414" s="98"/>
      <c r="F414" s="98"/>
      <c r="G414" s="99"/>
      <c r="H414" s="100"/>
    </row>
    <row r="415" spans="1:8" ht="18.75" x14ac:dyDescent="0.25">
      <c r="A415" s="56" t="s">
        <v>122</v>
      </c>
      <c r="B415" s="66" t="s">
        <v>94</v>
      </c>
      <c r="C415" s="58" t="s">
        <v>831</v>
      </c>
      <c r="D415" s="59"/>
      <c r="E415" s="98"/>
      <c r="F415" s="98"/>
      <c r="G415" s="99"/>
      <c r="H415" s="100"/>
    </row>
    <row r="416" spans="1:8" ht="31.5" x14ac:dyDescent="0.25">
      <c r="A416" s="56" t="s">
        <v>729</v>
      </c>
      <c r="B416" s="66" t="s">
        <v>180</v>
      </c>
      <c r="C416" s="58" t="s">
        <v>831</v>
      </c>
      <c r="D416" s="59"/>
      <c r="E416" s="98"/>
      <c r="F416" s="98"/>
      <c r="G416" s="99"/>
      <c r="H416" s="100"/>
    </row>
    <row r="417" spans="1:10" ht="31.5" x14ac:dyDescent="0.25">
      <c r="A417" s="56" t="s">
        <v>730</v>
      </c>
      <c r="B417" s="66" t="s">
        <v>181</v>
      </c>
      <c r="C417" s="58" t="s">
        <v>831</v>
      </c>
      <c r="D417" s="59"/>
      <c r="E417" s="98"/>
      <c r="F417" s="98"/>
      <c r="G417" s="99"/>
      <c r="H417" s="100"/>
    </row>
    <row r="418" spans="1:10" ht="31.5" x14ac:dyDescent="0.25">
      <c r="A418" s="56" t="s">
        <v>731</v>
      </c>
      <c r="B418" s="66" t="s">
        <v>182</v>
      </c>
      <c r="C418" s="58" t="s">
        <v>831</v>
      </c>
      <c r="D418" s="59"/>
      <c r="E418" s="98"/>
      <c r="F418" s="98"/>
      <c r="G418" s="99"/>
      <c r="H418" s="100"/>
    </row>
    <row r="419" spans="1:10" ht="18.75" x14ac:dyDescent="0.25">
      <c r="A419" s="56" t="s">
        <v>123</v>
      </c>
      <c r="B419" s="66" t="s">
        <v>520</v>
      </c>
      <c r="C419" s="58" t="s">
        <v>831</v>
      </c>
      <c r="D419" s="59"/>
      <c r="E419" s="98"/>
      <c r="F419" s="98"/>
      <c r="G419" s="99"/>
      <c r="H419" s="100"/>
    </row>
    <row r="420" spans="1:10" ht="18.75" x14ac:dyDescent="0.25">
      <c r="A420" s="56" t="s">
        <v>124</v>
      </c>
      <c r="B420" s="66" t="s">
        <v>96</v>
      </c>
      <c r="C420" s="58" t="s">
        <v>831</v>
      </c>
      <c r="D420" s="59"/>
      <c r="E420" s="98"/>
      <c r="F420" s="98"/>
      <c r="G420" s="99"/>
      <c r="H420" s="100"/>
    </row>
    <row r="421" spans="1:10" ht="18.75" x14ac:dyDescent="0.25">
      <c r="A421" s="56" t="s">
        <v>125</v>
      </c>
      <c r="B421" s="66" t="s">
        <v>525</v>
      </c>
      <c r="C421" s="58" t="s">
        <v>831</v>
      </c>
      <c r="D421" s="59"/>
      <c r="E421" s="98"/>
      <c r="F421" s="98"/>
      <c r="G421" s="99"/>
      <c r="H421" s="100"/>
    </row>
    <row r="422" spans="1:10" ht="18.75" x14ac:dyDescent="0.25">
      <c r="A422" s="56" t="s">
        <v>126</v>
      </c>
      <c r="B422" s="66" t="s">
        <v>98</v>
      </c>
      <c r="C422" s="58" t="s">
        <v>831</v>
      </c>
      <c r="D422" s="59"/>
      <c r="E422" s="98"/>
      <c r="F422" s="98"/>
      <c r="G422" s="99"/>
      <c r="H422" s="100"/>
    </row>
    <row r="423" spans="1:10" ht="18.75" x14ac:dyDescent="0.25">
      <c r="A423" s="56" t="s">
        <v>127</v>
      </c>
      <c r="B423" s="66" t="s">
        <v>532</v>
      </c>
      <c r="C423" s="58" t="s">
        <v>831</v>
      </c>
      <c r="D423" s="59"/>
      <c r="E423" s="98"/>
      <c r="F423" s="98"/>
      <c r="G423" s="99"/>
      <c r="H423" s="100"/>
    </row>
    <row r="424" spans="1:10" ht="31.5" x14ac:dyDescent="0.25">
      <c r="A424" s="56" t="s">
        <v>128</v>
      </c>
      <c r="B424" s="66" t="s">
        <v>535</v>
      </c>
      <c r="C424" s="58" t="s">
        <v>831</v>
      </c>
      <c r="D424" s="59"/>
      <c r="E424" s="98"/>
      <c r="F424" s="98"/>
      <c r="G424" s="99"/>
      <c r="H424" s="100"/>
    </row>
    <row r="425" spans="1:10" ht="18.75" x14ac:dyDescent="0.25">
      <c r="A425" s="56" t="s">
        <v>129</v>
      </c>
      <c r="B425" s="102" t="s">
        <v>103</v>
      </c>
      <c r="C425" s="58" t="s">
        <v>831</v>
      </c>
      <c r="D425" s="59"/>
      <c r="E425" s="98"/>
      <c r="F425" s="98"/>
      <c r="G425" s="99"/>
      <c r="H425" s="100"/>
    </row>
    <row r="426" spans="1:10" ht="18.75" x14ac:dyDescent="0.25">
      <c r="A426" s="56" t="s">
        <v>130</v>
      </c>
      <c r="B426" s="102" t="s">
        <v>104</v>
      </c>
      <c r="C426" s="58" t="s">
        <v>831</v>
      </c>
      <c r="D426" s="59"/>
      <c r="E426" s="98"/>
      <c r="F426" s="98"/>
      <c r="G426" s="99"/>
      <c r="H426" s="100"/>
    </row>
    <row r="427" spans="1:10" ht="18.75" x14ac:dyDescent="0.25">
      <c r="A427" s="56" t="s">
        <v>131</v>
      </c>
      <c r="B427" s="65" t="s">
        <v>732</v>
      </c>
      <c r="C427" s="58" t="s">
        <v>831</v>
      </c>
      <c r="D427" s="59"/>
      <c r="E427" s="98"/>
      <c r="F427" s="98"/>
      <c r="G427" s="103"/>
      <c r="H427" s="100"/>
    </row>
    <row r="428" spans="1:10" ht="18.75" x14ac:dyDescent="0.25">
      <c r="A428" s="56" t="s">
        <v>132</v>
      </c>
      <c r="B428" s="65" t="s">
        <v>733</v>
      </c>
      <c r="C428" s="58" t="s">
        <v>831</v>
      </c>
      <c r="D428" s="59"/>
      <c r="E428" s="98"/>
      <c r="F428" s="98"/>
      <c r="G428" s="99"/>
      <c r="H428" s="100"/>
    </row>
    <row r="429" spans="1:10" ht="18.75" x14ac:dyDescent="0.3">
      <c r="A429" s="56" t="s">
        <v>133</v>
      </c>
      <c r="B429" s="64" t="s">
        <v>734</v>
      </c>
      <c r="C429" s="58" t="s">
        <v>831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134</v>
      </c>
      <c r="B430" s="64" t="s">
        <v>135</v>
      </c>
      <c r="C430" s="58" t="s">
        <v>831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136</v>
      </c>
      <c r="B431" s="97" t="s">
        <v>137</v>
      </c>
      <c r="C431" s="58" t="s">
        <v>831</v>
      </c>
      <c r="D431" s="59"/>
      <c r="E431" s="98"/>
      <c r="F431" s="98"/>
      <c r="G431" s="99"/>
      <c r="H431" s="100"/>
    </row>
    <row r="432" spans="1:10" ht="18.75" x14ac:dyDescent="0.25">
      <c r="A432" s="56" t="s">
        <v>138</v>
      </c>
      <c r="B432" s="65" t="s">
        <v>139</v>
      </c>
      <c r="C432" s="58" t="s">
        <v>831</v>
      </c>
      <c r="D432" s="59"/>
      <c r="E432" s="98"/>
      <c r="F432" s="98"/>
      <c r="G432" s="99"/>
      <c r="H432" s="100"/>
    </row>
    <row r="433" spans="1:8" ht="18.75" x14ac:dyDescent="0.25">
      <c r="A433" s="56" t="s">
        <v>140</v>
      </c>
      <c r="B433" s="65" t="s">
        <v>141</v>
      </c>
      <c r="C433" s="58" t="s">
        <v>831</v>
      </c>
      <c r="D433" s="59"/>
      <c r="E433" s="98"/>
      <c r="F433" s="98"/>
      <c r="G433" s="99"/>
      <c r="H433" s="100"/>
    </row>
    <row r="434" spans="1:8" ht="18.75" x14ac:dyDescent="0.25">
      <c r="A434" s="56" t="s">
        <v>142</v>
      </c>
      <c r="B434" s="65" t="s">
        <v>735</v>
      </c>
      <c r="C434" s="58" t="s">
        <v>831</v>
      </c>
      <c r="D434" s="59"/>
      <c r="E434" s="98"/>
      <c r="F434" s="98"/>
      <c r="G434" s="99"/>
      <c r="H434" s="100"/>
    </row>
    <row r="435" spans="1:8" ht="18.75" x14ac:dyDescent="0.25">
      <c r="A435" s="56" t="s">
        <v>143</v>
      </c>
      <c r="B435" s="65" t="s">
        <v>144</v>
      </c>
      <c r="C435" s="58" t="s">
        <v>831</v>
      </c>
      <c r="D435" s="59"/>
      <c r="E435" s="98"/>
      <c r="F435" s="98"/>
      <c r="G435" s="99"/>
      <c r="H435" s="100"/>
    </row>
    <row r="436" spans="1:8" ht="18.75" x14ac:dyDescent="0.25">
      <c r="A436" s="56" t="s">
        <v>145</v>
      </c>
      <c r="B436" s="65" t="s">
        <v>146</v>
      </c>
      <c r="C436" s="58" t="s">
        <v>831</v>
      </c>
      <c r="D436" s="59"/>
      <c r="E436" s="98"/>
      <c r="F436" s="98"/>
      <c r="G436" s="99"/>
      <c r="H436" s="100"/>
    </row>
    <row r="437" spans="1:8" ht="18.75" x14ac:dyDescent="0.25">
      <c r="A437" s="56" t="s">
        <v>147</v>
      </c>
      <c r="B437" s="64" t="s">
        <v>148</v>
      </c>
      <c r="C437" s="58" t="s">
        <v>831</v>
      </c>
      <c r="D437" s="59"/>
      <c r="E437" s="98"/>
      <c r="F437" s="98"/>
      <c r="G437" s="99"/>
      <c r="H437" s="100"/>
    </row>
    <row r="438" spans="1:8" ht="31.5" x14ac:dyDescent="0.25">
      <c r="A438" s="56" t="s">
        <v>149</v>
      </c>
      <c r="B438" s="66" t="s">
        <v>150</v>
      </c>
      <c r="C438" s="58" t="s">
        <v>831</v>
      </c>
      <c r="D438" s="59"/>
      <c r="E438" s="101"/>
      <c r="F438" s="101"/>
      <c r="G438" s="99"/>
      <c r="H438" s="100"/>
    </row>
    <row r="439" spans="1:8" ht="18.75" x14ac:dyDescent="0.25">
      <c r="A439" s="56" t="s">
        <v>151</v>
      </c>
      <c r="B439" s="64" t="s">
        <v>152</v>
      </c>
      <c r="C439" s="58" t="s">
        <v>831</v>
      </c>
      <c r="D439" s="59"/>
      <c r="E439" s="101"/>
      <c r="F439" s="101"/>
      <c r="G439" s="99"/>
      <c r="H439" s="100"/>
    </row>
    <row r="440" spans="1:8" ht="31.5" x14ac:dyDescent="0.25">
      <c r="A440" s="56" t="s">
        <v>153</v>
      </c>
      <c r="B440" s="66" t="s">
        <v>154</v>
      </c>
      <c r="C440" s="58" t="s">
        <v>831</v>
      </c>
      <c r="D440" s="59"/>
      <c r="E440" s="101"/>
      <c r="F440" s="101"/>
      <c r="G440" s="99"/>
      <c r="H440" s="100"/>
    </row>
    <row r="441" spans="1:8" ht="18.75" x14ac:dyDescent="0.25">
      <c r="A441" s="56" t="s">
        <v>155</v>
      </c>
      <c r="B441" s="65" t="s">
        <v>156</v>
      </c>
      <c r="C441" s="58" t="s">
        <v>831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157</v>
      </c>
      <c r="B442" s="107" t="s">
        <v>158</v>
      </c>
      <c r="C442" s="70" t="s">
        <v>831</v>
      </c>
      <c r="D442" s="71"/>
      <c r="E442" s="108"/>
      <c r="F442" s="108"/>
      <c r="G442" s="109"/>
      <c r="H442" s="110"/>
    </row>
    <row r="443" spans="1:8" x14ac:dyDescent="0.25">
      <c r="A443" s="50" t="s">
        <v>257</v>
      </c>
      <c r="B443" s="51" t="s">
        <v>250</v>
      </c>
      <c r="C443" s="111" t="s">
        <v>348</v>
      </c>
      <c r="D443" s="112"/>
      <c r="E443" s="113"/>
      <c r="F443" s="113"/>
      <c r="G443" s="114"/>
      <c r="H443" s="115"/>
    </row>
    <row r="444" spans="1:8" ht="47.25" x14ac:dyDescent="0.25">
      <c r="A444" s="116" t="s">
        <v>736</v>
      </c>
      <c r="B444" s="65" t="s">
        <v>737</v>
      </c>
      <c r="C444" s="70" t="s">
        <v>831</v>
      </c>
      <c r="D444" s="71"/>
      <c r="E444" s="117"/>
      <c r="F444" s="117"/>
      <c r="G444" s="118"/>
      <c r="H444" s="119"/>
    </row>
    <row r="445" spans="1:8" x14ac:dyDescent="0.25">
      <c r="A445" s="116" t="s">
        <v>260</v>
      </c>
      <c r="B445" s="64" t="s">
        <v>738</v>
      </c>
      <c r="C445" s="58" t="s">
        <v>831</v>
      </c>
      <c r="D445" s="59"/>
      <c r="E445" s="117"/>
      <c r="F445" s="117"/>
      <c r="G445" s="118"/>
      <c r="H445" s="119"/>
    </row>
    <row r="446" spans="1:8" ht="31.5" x14ac:dyDescent="0.25">
      <c r="A446" s="116" t="s">
        <v>261</v>
      </c>
      <c r="B446" s="64" t="s">
        <v>739</v>
      </c>
      <c r="C446" s="70" t="s">
        <v>831</v>
      </c>
      <c r="D446" s="71"/>
      <c r="E446" s="117"/>
      <c r="F446" s="117"/>
      <c r="G446" s="118"/>
      <c r="H446" s="119"/>
    </row>
    <row r="447" spans="1:8" x14ac:dyDescent="0.25">
      <c r="A447" s="116" t="s">
        <v>262</v>
      </c>
      <c r="B447" s="64" t="s">
        <v>740</v>
      </c>
      <c r="C447" s="70" t="s">
        <v>831</v>
      </c>
      <c r="D447" s="71"/>
      <c r="E447" s="117"/>
      <c r="F447" s="117"/>
      <c r="G447" s="118"/>
      <c r="H447" s="119"/>
    </row>
    <row r="448" spans="1:8" ht="31.5" x14ac:dyDescent="0.25">
      <c r="A448" s="116" t="s">
        <v>263</v>
      </c>
      <c r="B448" s="65" t="s">
        <v>741</v>
      </c>
      <c r="C448" s="88" t="s">
        <v>348</v>
      </c>
      <c r="D448" s="120"/>
      <c r="E448" s="117"/>
      <c r="F448" s="117"/>
      <c r="G448" s="118"/>
      <c r="H448" s="119"/>
    </row>
    <row r="449" spans="1:8" x14ac:dyDescent="0.25">
      <c r="A449" s="116" t="s">
        <v>742</v>
      </c>
      <c r="B449" s="64" t="s">
        <v>743</v>
      </c>
      <c r="C449" s="70" t="s">
        <v>831</v>
      </c>
      <c r="D449" s="71"/>
      <c r="E449" s="117"/>
      <c r="F449" s="117"/>
      <c r="G449" s="118"/>
      <c r="H449" s="119"/>
    </row>
    <row r="450" spans="1:8" x14ac:dyDescent="0.25">
      <c r="A450" s="116" t="s">
        <v>744</v>
      </c>
      <c r="B450" s="64" t="s">
        <v>745</v>
      </c>
      <c r="C450" s="70" t="s">
        <v>831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746</v>
      </c>
      <c r="B451" s="122" t="s">
        <v>747</v>
      </c>
      <c r="C451" s="75" t="s">
        <v>831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2" t="s">
        <v>749</v>
      </c>
      <c r="B455" s="312"/>
      <c r="C455" s="312"/>
      <c r="D455" s="312"/>
      <c r="E455" s="312"/>
      <c r="F455" s="312"/>
      <c r="G455" s="312"/>
      <c r="H455" s="312"/>
    </row>
    <row r="456" spans="1:8" x14ac:dyDescent="0.25">
      <c r="A456" s="312" t="s">
        <v>750</v>
      </c>
      <c r="B456" s="312"/>
      <c r="C456" s="312"/>
      <c r="D456" s="312"/>
      <c r="E456" s="312"/>
      <c r="F456" s="312"/>
      <c r="G456" s="312"/>
      <c r="H456" s="312"/>
    </row>
    <row r="457" spans="1:8" x14ac:dyDescent="0.25">
      <c r="A457" s="312" t="s">
        <v>751</v>
      </c>
      <c r="B457" s="312"/>
      <c r="C457" s="312"/>
      <c r="D457" s="312"/>
      <c r="E457" s="312"/>
      <c r="F457" s="312"/>
      <c r="G457" s="312"/>
      <c r="H457" s="312"/>
    </row>
    <row r="458" spans="1:8" ht="26.25" customHeight="1" x14ac:dyDescent="0.25">
      <c r="A458" s="292" t="s">
        <v>752</v>
      </c>
      <c r="B458" s="292"/>
      <c r="C458" s="292"/>
      <c r="D458" s="292"/>
      <c r="E458" s="292"/>
      <c r="F458" s="292"/>
      <c r="G458" s="292"/>
      <c r="H458" s="292"/>
    </row>
    <row r="459" spans="1:8" x14ac:dyDescent="0.25">
      <c r="A459" s="304" t="s">
        <v>753</v>
      </c>
      <c r="B459" s="304"/>
      <c r="C459" s="304"/>
      <c r="D459" s="304"/>
      <c r="E459" s="304"/>
      <c r="F459" s="304"/>
      <c r="G459" s="304"/>
      <c r="H459" s="30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2018-12-07T06:51:56Z</cp:lastPrinted>
  <dcterms:created xsi:type="dcterms:W3CDTF">2009-07-27T10:10:26Z</dcterms:created>
  <dcterms:modified xsi:type="dcterms:W3CDTF">2024-11-11T09:03:54Z</dcterms:modified>
</cp:coreProperties>
</file>